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updateLinks="never" codeName="ThisWorkbook"/>
  <mc:AlternateContent xmlns:mc="http://schemas.openxmlformats.org/markup-compatibility/2006">
    <mc:Choice Requires="x15">
      <x15ac:absPath xmlns:x15ac="http://schemas.microsoft.com/office/spreadsheetml/2010/11/ac" url="C:\Users\Admin\AppData\Roaming\VNPT Plugin\Files\FileTemp\"/>
    </mc:Choice>
  </mc:AlternateContent>
  <bookViews>
    <workbookView xWindow="-120" yWindow="-120" windowWidth="20730" windowHeight="11760" tabRatio="895" firstSheet="2" activeTab="6"/>
  </bookViews>
  <sheets>
    <sheet name="foxz" sheetId="112" state="veryHidden" r:id="rId1"/>
    <sheet name="SGV" sheetId="145" state="veryHidden" r:id=""/>
    <sheet name="Bìa" sheetId="132" r:id="rId2"/>
    <sheet name="Thuyết minh" sheetId="131" r:id="rId3"/>
    <sheet name="Tổng hợp" sheetId="130" r:id="rId4"/>
    <sheet name="Bảng tiến độ CG" sheetId="124" state="hidden" r:id="rId5"/>
    <sheet name="1- Khảo sát ĐH" sheetId="144" r:id="rId6"/>
    <sheet name="Th.minh QHSX+SDĐ" sheetId="138" r:id="rId7"/>
    <sheet name="2- Chi phí QHSX+SDĐ" sheetId="139" r:id="rId8"/>
    <sheet name="Lương CG" sheetId="140" r:id="rId9"/>
    <sheet name="CP khác" sheetId="141" state="hidden" r:id="rId10"/>
    <sheet name="3- Lấy ý kiến QH" sheetId="125" r:id="rId11"/>
    <sheet name="4- Công bố QH" sheetId="133" r:id="rId12"/>
    <sheet name="Nội suy" sheetId="129" r:id="rId13"/>
    <sheet name="Căn cứ lập" sheetId="134" r:id="rId14"/>
    <sheet name="Kế hoạch" sheetId="136"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N" localSheetId="7">#REF!</definedName>
    <definedName name="\N">#REF!</definedName>
    <definedName name="\Z" localSheetId="7">#REF!</definedName>
    <definedName name="\Z">#REF!</definedName>
    <definedName name="___________h1" localSheetId="6" hidden="1">{"'Sheet1'!$L$16"}</definedName>
    <definedName name="___________h1" hidden="1">{"'Sheet1'!$L$16"}</definedName>
    <definedName name="___________hu1" localSheetId="6" hidden="1">{"'Sheet1'!$L$16"}</definedName>
    <definedName name="___________hu1" hidden="1">{"'Sheet1'!$L$16"}</definedName>
    <definedName name="___________hu2" localSheetId="6" hidden="1">{"'Sheet1'!$L$16"}</definedName>
    <definedName name="___________hu2" hidden="1">{"'Sheet1'!$L$16"}</definedName>
    <definedName name="___________hu5" localSheetId="6" hidden="1">{"'Sheet1'!$L$16"}</definedName>
    <definedName name="___________hu5" hidden="1">{"'Sheet1'!$L$16"}</definedName>
    <definedName name="___________hu6" localSheetId="6" hidden="1">{"'Sheet1'!$L$16"}</definedName>
    <definedName name="___________hu6" hidden="1">{"'Sheet1'!$L$16"}</definedName>
    <definedName name="_____PA3" localSheetId="6" hidden="1">{"'Sheet1'!$L$16"}</definedName>
    <definedName name="_____PA3" hidden="1">{"'Sheet1'!$L$16"}</definedName>
    <definedName name="____h1" localSheetId="6" hidden="1">{"'Sheet1'!$L$16"}</definedName>
    <definedName name="____h1" hidden="1">{"'Sheet1'!$L$16"}</definedName>
    <definedName name="____hu1" localSheetId="6" hidden="1">{"'Sheet1'!$L$16"}</definedName>
    <definedName name="____hu1" hidden="1">{"'Sheet1'!$L$16"}</definedName>
    <definedName name="____hu2" localSheetId="6" hidden="1">{"'Sheet1'!$L$16"}</definedName>
    <definedName name="____hu2" hidden="1">{"'Sheet1'!$L$16"}</definedName>
    <definedName name="____hu5" localSheetId="6" hidden="1">{"'Sheet1'!$L$16"}</definedName>
    <definedName name="____hu5" hidden="1">{"'Sheet1'!$L$16"}</definedName>
    <definedName name="____hu6" localSheetId="6" hidden="1">{"'Sheet1'!$L$16"}</definedName>
    <definedName name="____hu6" hidden="1">{"'Sheet1'!$L$16"}</definedName>
    <definedName name="___a2" localSheetId="6" hidden="1">{"'Sheet1'!$L$16"}</definedName>
    <definedName name="___a2" hidden="1">{"'Sheet1'!$L$16"}</definedName>
    <definedName name="___d1500" localSheetId="6" hidden="1">{"'Sheet1'!$L$16"}</definedName>
    <definedName name="___d1500" hidden="1">{"'Sheet1'!$L$16"}</definedName>
    <definedName name="___huy1" localSheetId="6" hidden="1">{"'Sheet1'!$L$16"}</definedName>
    <definedName name="___huy1" hidden="1">{"'Sheet1'!$L$16"}</definedName>
    <definedName name="___tb2" localSheetId="6" hidden="1">{"'Sheet1'!$L$16"}</definedName>
    <definedName name="___tb2" hidden="1">{"'Sheet1'!$L$16"}</definedName>
    <definedName name="__a2" localSheetId="6" hidden="1">{"'Sheet1'!$L$16"}</definedName>
    <definedName name="__a2" hidden="1">{"'Sheet1'!$L$16"}</definedName>
    <definedName name="__d1500" localSheetId="6" hidden="1">{"'Sheet1'!$L$16"}</definedName>
    <definedName name="__d1500" hidden="1">{"'Sheet1'!$L$16"}</definedName>
    <definedName name="__h1" localSheetId="6" hidden="1">{"'Sheet1'!$L$16"}</definedName>
    <definedName name="__h1" hidden="1">{"'Sheet1'!$L$16"}</definedName>
    <definedName name="__huy1" localSheetId="6" hidden="1">{"'Sheet1'!$L$16"}</definedName>
    <definedName name="__huy1" hidden="1">{"'Sheet1'!$L$16"}</definedName>
    <definedName name="__tb2" localSheetId="6" hidden="1">{"'Sheet1'!$L$16"}</definedName>
    <definedName name="__tb2" hidden="1">{"'Sheet1'!$L$16"}</definedName>
    <definedName name="__TD3" localSheetId="6" hidden="1">{"'Sheet1'!$L$16"}</definedName>
    <definedName name="__TD3" hidden="1">{"'Sheet1'!$L$16"}</definedName>
    <definedName name="_0" localSheetId="7">#REF!</definedName>
    <definedName name="_0">#REF!</definedName>
    <definedName name="_1" localSheetId="7">#REF!</definedName>
    <definedName name="_1">#REF!</definedName>
    <definedName name="_1_0ten_" localSheetId="6" hidden="1">#REF!</definedName>
    <definedName name="_1_0ten_" hidden="1">#REF!</definedName>
    <definedName name="_10" localSheetId="7">#REF!</definedName>
    <definedName name="_10">#REF!</definedName>
    <definedName name="_11" localSheetId="7">#REF!</definedName>
    <definedName name="_11">#REF!</definedName>
    <definedName name="_12" localSheetId="7">#REF!</definedName>
    <definedName name="_12">#REF!</definedName>
    <definedName name="_13" localSheetId="7">#REF!</definedName>
    <definedName name="_13">#REF!</definedName>
    <definedName name="_14" localSheetId="7">#REF!</definedName>
    <definedName name="_14">#REF!</definedName>
    <definedName name="_15" localSheetId="7">#REF!</definedName>
    <definedName name="_15">#REF!</definedName>
    <definedName name="_16" localSheetId="7">#REF!</definedName>
    <definedName name="_16">#REF!</definedName>
    <definedName name="_17" localSheetId="7">#REF!</definedName>
    <definedName name="_17">#REF!</definedName>
    <definedName name="_18" localSheetId="7">#REF!</definedName>
    <definedName name="_18">#REF!</definedName>
    <definedName name="_19" localSheetId="7">#REF!</definedName>
    <definedName name="_19">#REF!</definedName>
    <definedName name="_1CF_BY_MTH" localSheetId="7">#REF!</definedName>
    <definedName name="_1CF_BY_MTH">#REF!</definedName>
    <definedName name="_2" localSheetId="7">#REF!</definedName>
    <definedName name="_2">#REF!</definedName>
    <definedName name="_2_0xoa_" localSheetId="6" hidden="1">#REF!</definedName>
    <definedName name="_2_0xoa_" hidden="1">#REF!</definedName>
    <definedName name="_20" localSheetId="7">#REF!</definedName>
    <definedName name="_20">#REF!</definedName>
    <definedName name="_21" localSheetId="7">#REF!</definedName>
    <definedName name="_21">#REF!</definedName>
    <definedName name="_22" localSheetId="7">#REF!</definedName>
    <definedName name="_22">#REF!</definedName>
    <definedName name="_23" localSheetId="7">#REF!</definedName>
    <definedName name="_23">#REF!</definedName>
    <definedName name="_24" localSheetId="7">#REF!</definedName>
    <definedName name="_24">#REF!</definedName>
    <definedName name="_25" localSheetId="7">#REF!</definedName>
    <definedName name="_25">#REF!</definedName>
    <definedName name="_26" localSheetId="7">#REF!</definedName>
    <definedName name="_26">#REF!</definedName>
    <definedName name="_27" localSheetId="7">#REF!</definedName>
    <definedName name="_27">#REF!</definedName>
    <definedName name="_28" localSheetId="7">#REF!</definedName>
    <definedName name="_28">#REF!</definedName>
    <definedName name="_29" localSheetId="7">#REF!</definedName>
    <definedName name="_29">#REF!</definedName>
    <definedName name="_2CF_RET_OFF" localSheetId="7">'[1]Cash Flow'!#REF!</definedName>
    <definedName name="_2CF_RET_OFF">'[1]Cash Flow'!#REF!</definedName>
    <definedName name="_3" localSheetId="7">#REF!</definedName>
    <definedName name="_3">#REF!</definedName>
    <definedName name="_3_0ten_" localSheetId="6" hidden="1">#REF!</definedName>
    <definedName name="_3_0ten_" hidden="1">#REF!</definedName>
    <definedName name="_30" localSheetId="7">#REF!</definedName>
    <definedName name="_30">#REF!</definedName>
    <definedName name="_31" localSheetId="7">#REF!</definedName>
    <definedName name="_31">#REF!</definedName>
    <definedName name="_32" localSheetId="7">#REF!</definedName>
    <definedName name="_32">#REF!</definedName>
    <definedName name="_33" localSheetId="7">#REF!</definedName>
    <definedName name="_33">#REF!</definedName>
    <definedName name="_34" localSheetId="7">#REF!</definedName>
    <definedName name="_34">#REF!</definedName>
    <definedName name="_35" localSheetId="7">#REF!</definedName>
    <definedName name="_35">#REF!</definedName>
    <definedName name="_36" localSheetId="7">#REF!</definedName>
    <definedName name="_36">#REF!</definedName>
    <definedName name="_37" localSheetId="7">#REF!</definedName>
    <definedName name="_37">#REF!</definedName>
    <definedName name="_38" localSheetId="7">#REF!</definedName>
    <definedName name="_38">#REF!</definedName>
    <definedName name="_39" localSheetId="7">#REF!</definedName>
    <definedName name="_39">#REF!</definedName>
    <definedName name="_3SCHEME_1" localSheetId="7">#REF!</definedName>
    <definedName name="_3SCHEME_1">#REF!</definedName>
    <definedName name="_4" localSheetId="7">#REF!</definedName>
    <definedName name="_4">#REF!</definedName>
    <definedName name="_4_0xoa_" localSheetId="6" hidden="1">#REF!</definedName>
    <definedName name="_4_0xoa_" hidden="1">#REF!</definedName>
    <definedName name="_40" localSheetId="7">#REF!</definedName>
    <definedName name="_40">#REF!</definedName>
    <definedName name="_41" localSheetId="7">#REF!</definedName>
    <definedName name="_41">#REF!</definedName>
    <definedName name="_42" localSheetId="7">#REF!</definedName>
    <definedName name="_42">#REF!</definedName>
    <definedName name="_43" localSheetId="7">#REF!</definedName>
    <definedName name="_43">#REF!</definedName>
    <definedName name="_44" localSheetId="7">#REF!</definedName>
    <definedName name="_44">#REF!</definedName>
    <definedName name="_45" localSheetId="7">#REF!</definedName>
    <definedName name="_45">#REF!</definedName>
    <definedName name="_46" localSheetId="7">#REF!</definedName>
    <definedName name="_46">#REF!</definedName>
    <definedName name="_47" localSheetId="7">#REF!</definedName>
    <definedName name="_47">#REF!</definedName>
    <definedName name="_48" localSheetId="7">#REF!</definedName>
    <definedName name="_48">#REF!</definedName>
    <definedName name="_49" localSheetId="7">#REF!</definedName>
    <definedName name="_49">#REF!</definedName>
    <definedName name="_5" localSheetId="7">#REF!</definedName>
    <definedName name="_5">#REF!</definedName>
    <definedName name="_50" localSheetId="7">#REF!</definedName>
    <definedName name="_50">#REF!</definedName>
    <definedName name="_51" localSheetId="7">#REF!</definedName>
    <definedName name="_51">#REF!</definedName>
    <definedName name="_52" localSheetId="7">#REF!</definedName>
    <definedName name="_52">#REF!</definedName>
    <definedName name="_53" localSheetId="7">#REF!</definedName>
    <definedName name="_53">#REF!</definedName>
    <definedName name="_54" localSheetId="7">#REF!</definedName>
    <definedName name="_54">#REF!</definedName>
    <definedName name="_55" localSheetId="7">#REF!</definedName>
    <definedName name="_55">#REF!</definedName>
    <definedName name="_56" localSheetId="7">#REF!</definedName>
    <definedName name="_56">#REF!</definedName>
    <definedName name="_57" localSheetId="7">#REF!</definedName>
    <definedName name="_57">#REF!</definedName>
    <definedName name="_58" localSheetId="7">#REF!</definedName>
    <definedName name="_58">#REF!</definedName>
    <definedName name="_59" localSheetId="7">#REF!</definedName>
    <definedName name="_59">#REF!</definedName>
    <definedName name="_6" localSheetId="7">#REF!</definedName>
    <definedName name="_6">#REF!</definedName>
    <definedName name="_60" localSheetId="7">#REF!</definedName>
    <definedName name="_60">#REF!</definedName>
    <definedName name="_7" localSheetId="7">#REF!</definedName>
    <definedName name="_7">#REF!</definedName>
    <definedName name="_8" localSheetId="7">#REF!</definedName>
    <definedName name="_8">#REF!</definedName>
    <definedName name="_9" localSheetId="7">#REF!</definedName>
    <definedName name="_9">#REF!</definedName>
    <definedName name="_a129" localSheetId="6" hidden="1">{"Offgrid",#N/A,FALSE,"OFFGRID";"Region",#N/A,FALSE,"REGION";"Offgrid -2",#N/A,FALSE,"OFFGRID";"WTP",#N/A,FALSE,"WTP";"WTP -2",#N/A,FALSE,"WTP";"Project",#N/A,FALSE,"PROJECT";"Summary -2",#N/A,FALSE,"SUMMARY"}</definedName>
    <definedName name="_a129" hidden="1">{"Offgrid",#N/A,FALSE,"OFFGRID";"Region",#N/A,FALSE,"REGION";"Offgrid -2",#N/A,FALSE,"OFFGRID";"WTP",#N/A,FALSE,"WTP";"WTP -2",#N/A,FALSE,"WTP";"Project",#N/A,FALSE,"PROJECT";"Summary -2",#N/A,FALSE,"SUMMARY"}</definedName>
    <definedName name="_a130" localSheetId="6"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ban2" localSheetId="6" hidden="1">{"'Sheet1'!$L$16"}</definedName>
    <definedName name="_ban2" hidden="1">{"'Sheet1'!$L$16"}</definedName>
    <definedName name="_Builtin155" hidden="1">#N/A</definedName>
    <definedName name="_d1500" localSheetId="6" hidden="1">{"'Sheet1'!$L$16"}</definedName>
    <definedName name="_d1500" hidden="1">{"'Sheet1'!$L$16"}</definedName>
    <definedName name="_DM24" localSheetId="6" hidden="1">{"'Sheet1'!$L$16"}</definedName>
    <definedName name="_DM24" hidden="1">{"'Sheet1'!$L$16"}</definedName>
    <definedName name="_Fill" localSheetId="6" hidden="1">#REF!</definedName>
    <definedName name="_Fill" hidden="1">#REF!</definedName>
    <definedName name="_xlnm._FilterDatabase" localSheetId="6" hidden="1">#REF!</definedName>
    <definedName name="_xlnm._FilterDatabase" hidden="1">#REF!</definedName>
    <definedName name="_GoBack" localSheetId="7">'Th.minh QHSX+SDĐ'!#REF!</definedName>
    <definedName name="_huy1" localSheetId="6" hidden="1">{"'Sheet1'!$L$16"}</definedName>
    <definedName name="_huy1" hidden="1">{"'Sheet1'!$L$16"}</definedName>
    <definedName name="_Key1" localSheetId="6" hidden="1">#REF!</definedName>
    <definedName name="_Key1" hidden="1">#REF!</definedName>
    <definedName name="_Key2" localSheetId="6" hidden="1">#REF!</definedName>
    <definedName name="_Key2" hidden="1">#REF!</definedName>
    <definedName name="_KL3" localSheetId="6" hidden="1">{"'Sheet1'!$L$16"}</definedName>
    <definedName name="_KL3" hidden="1">{"'Sheet1'!$L$16"}</definedName>
    <definedName name="_list">INDIRECT([2]Ts!$M$16)</definedName>
    <definedName name="_M2" localSheetId="6" hidden="1">{"'Sheet1'!$L$16"}</definedName>
    <definedName name="_M2" hidden="1">{"'Sheet1'!$L$16"}</definedName>
    <definedName name="_NCN15" localSheetId="6" hidden="1">{"'Sheet1'!$L$16"}</definedName>
    <definedName name="_NCN15" hidden="1">{"'Sheet1'!$L$16"}</definedName>
    <definedName name="_Order1" hidden="1">255</definedName>
    <definedName name="_Order2" hidden="1">255</definedName>
    <definedName name="_pa4" localSheetId="6" hidden="1">{"'Sheet1'!$L$16"}</definedName>
    <definedName name="_pa4" hidden="1">{"'Sheet1'!$L$16"}</definedName>
    <definedName name="_Parse_Out" localSheetId="6" hidden="1">[3]Quantity!#REF!</definedName>
    <definedName name="_Parse_Out" hidden="1">[3]Quantity!#REF!</definedName>
    <definedName name="_Sort" localSheetId="6" hidden="1">#REF!</definedName>
    <definedName name="_Sort" hidden="1">#REF!</definedName>
    <definedName name="_sum1" localSheetId="6" hidden="1">#REF!</definedName>
    <definedName name="_sum1" hidden="1">#REF!</definedName>
    <definedName name="_tb2" localSheetId="6" hidden="1">{"'Sheet1'!$L$16"}</definedName>
    <definedName name="_tb2" hidden="1">{"'Sheet1'!$L$16"}</definedName>
    <definedName name="_TM2" localSheetId="6" hidden="1">{"'Sheet1'!$L$16"}</definedName>
    <definedName name="_TM2" hidden="1">{"'Sheet1'!$L$16"}</definedName>
    <definedName name="_TH20004" localSheetId="6" hidden="1">{"'Sheet1'!$L$16"}</definedName>
    <definedName name="_TH20004" hidden="1">{"'Sheet1'!$L$16"}</definedName>
    <definedName name="_Tru21" localSheetId="6" hidden="1">{"'Sheet1'!$L$16"}</definedName>
    <definedName name="_Tru21" hidden="1">{"'Sheet1'!$L$16"}</definedName>
    <definedName name="_VTQ1" localSheetId="6" hidden="1">{"'Sheet1'!$L$16"}</definedName>
    <definedName name="_VTQ1" hidden="1">{"'Sheet1'!$L$16"}</definedName>
    <definedName name="aaaaaa" localSheetId="6" hidden="1">{"Offgrid",#N/A,FALSE,"OFFGRID";"Region",#N/A,FALSE,"REGION";"Offgrid -2",#N/A,FALSE,"OFFGRID";"WTP",#N/A,FALSE,"WTP";"WTP -2",#N/A,FALSE,"WTP";"Project",#N/A,FALSE,"PROJECT";"Summary -2",#N/A,FALSE,"SUMMARY"}</definedName>
    <definedName name="aaaaaa" hidden="1">{"Offgrid",#N/A,FALSE,"OFFGRID";"Region",#N/A,FALSE,"REGION";"Offgrid -2",#N/A,FALSE,"OFFGRID";"WTP",#N/A,FALSE,"WTP";"WTP -2",#N/A,FALSE,"WTP";"Project",#N/A,FALSE,"PROJECT";"Summary -2",#N/A,FALSE,"SUMMARY"}</definedName>
    <definedName name="aassa" localSheetId="6" hidden="1">{"'Sheet1'!$L$16"}</definedName>
    <definedName name="aassa" hidden="1">{"'Sheet1'!$L$16"}</definedName>
    <definedName name="ABCD" localSheetId="6" hidden="1">{"'Sheet1'!$L$16"}</definedName>
    <definedName name="ABCD" hidden="1">{"'Sheet1'!$L$16"}</definedName>
    <definedName name="ADDITIONS" localSheetId="7">#REF!</definedName>
    <definedName name="ADDITIONS">#REF!</definedName>
    <definedName name="aer" localSheetId="6" hidden="1">#REF!</definedName>
    <definedName name="aer" hidden="1">#REF!</definedName>
    <definedName name="ALL" localSheetId="7">#REF!</definedName>
    <definedName name="ALL">#REF!</definedName>
    <definedName name="asssss" localSheetId="6" hidden="1">{"'Sheet1'!$L$16"}</definedName>
    <definedName name="asssss" hidden="1">{"'Sheet1'!$L$16"}</definedName>
    <definedName name="Baocao_">'[2]TMDT-All-in-one'!$N$8</definedName>
    <definedName name="BASIS" localSheetId="7">#REF!</definedName>
    <definedName name="BASIS">#REF!</definedName>
    <definedName name="bbbb" localSheetId="6" hidden="1">{"Offgrid",#N/A,FALSE,"OFFGRID";"Region",#N/A,FALSE,"REGION";"Offgrid -2",#N/A,FALSE,"OFFGRID";"WTP",#N/A,FALSE,"WTP";"WTP -2",#N/A,FALSE,"WTP";"Project",#N/A,FALSE,"PROJECT";"Summary -2",#N/A,FALSE,"SUMMARY"}</definedName>
    <definedName name="bbbb" hidden="1">{"Offgrid",#N/A,FALSE,"OFFGRID";"Region",#N/A,FALSE,"REGION";"Offgrid -2",#N/A,FALSE,"OFFGRID";"WTP",#N/A,FALSE,"WTP";"WTP -2",#N/A,FALSE,"WTP";"Project",#N/A,FALSE,"PROJECT";"Summary -2",#N/A,FALSE,"SUMMARY"}</definedName>
    <definedName name="bosung" localSheetId="6" hidden="1">{"'Sheet1'!$L$16"}</definedName>
    <definedName name="bosung" hidden="1">{"'Sheet1'!$L$16"}</definedName>
    <definedName name="BREAKDOWN" localSheetId="7">#REF!</definedName>
    <definedName name="BREAKDOWN">#REF!</definedName>
    <definedName name="BTK">'[2]TMDT-All-in-one'!$L$6</definedName>
    <definedName name="BW" localSheetId="7">#REF!</definedName>
    <definedName name="BW">#REF!</definedName>
    <definedName name="CALCULATION" localSheetId="7">#REF!</definedName>
    <definedName name="CALCULATION">#REF!</definedName>
    <definedName name="ccc" localSheetId="6" hidden="1">{"'Sheet1'!$L$16"}</definedName>
    <definedName name="ccc" hidden="1">{"'Sheet1'!$L$16"}</definedName>
    <definedName name="CCT">'[2]TMDT-All-in-one'!$L$5</definedName>
    <definedName name="CF1_a129" localSheetId="6" hidden="1">{"Offgrid",#N/A,FALSE,"OFFGRID";"Region",#N/A,FALSE,"REGION";"Offgrid -2",#N/A,FALSE,"OFFGRID";"WTP",#N/A,FALSE,"WTP";"WTP -2",#N/A,FALSE,"WTP";"Project",#N/A,FALSE,"PROJECT";"Summary -2",#N/A,FALSE,"SUMMARY"}</definedName>
    <definedName name="CF1_a129" hidden="1">{"Offgrid",#N/A,FALSE,"OFFGRID";"Region",#N/A,FALSE,"REGION";"Offgrid -2",#N/A,FALSE,"OFFGRID";"WTP",#N/A,FALSE,"WTP";"WTP -2",#N/A,FALSE,"WTP";"Project",#N/A,FALSE,"PROJECT";"Summary -2",#N/A,FALSE,"SUMMARY"}</definedName>
    <definedName name="COMPARISON" localSheetId="7">#REF!</definedName>
    <definedName name="COMPARISON">#REF!</definedName>
    <definedName name="CONGPA1" localSheetId="6" hidden="1">{"'Sheet1'!$L$16"}</definedName>
    <definedName name="CONGPA1" hidden="1">{"'Sheet1'!$L$16"}</definedName>
    <definedName name="COST" localSheetId="7">#REF!</definedName>
    <definedName name="COST">#REF!</definedName>
    <definedName name="CPDP_CP1">'[2]Du phong'!$C$10</definedName>
    <definedName name="CPDP_GDP1">'[2]Du phong'!$C$58</definedName>
    <definedName name="CPDP_PS1">'[2]Du phong'!$C$15</definedName>
    <definedName name="CPMTCgxd">IF('[2]THCP xay dung'!D1=0,"C+CLM",IF('[2]THCP xay dung'!$D$12&lt;&gt;0,IF('[2]THCP xay dung'!E1&lt;&gt;0,"C*"&amp;'[2]THCP xay dung'!D1&amp;"*"&amp;'[2]THCP xay dung'!E1&amp;"+CLM","C*"&amp;'[2]THCP xay dung'!D1&amp;"+CLM"),IF('[2]THCP xay dung'!E1&lt;&gt;0,"C*"&amp;'[2]THCP xay dung'!D1&amp;"*"&amp;'[2]THCP xay dung'!E1,"C*"&amp;'[2]THCP xay dung'!D1)))</definedName>
    <definedName name="CPNCgxd">IF('[2]THCP xay dung'!D1=0,"B+CLNC",IF('[2]THCP xay dung'!$D$10&lt;&gt;0,IF('[2]THCP xay dung'!E1&lt;&gt;0,"B*"&amp;'[2]THCP xay dung'!D1&amp;"*"&amp;'[2]THCP xay dung'!E1&amp;"+CLNC","B*"&amp;'[2]THCP xay dung'!D1&amp;"+CLNC"),IF('[2]THCP xay dung'!E1&lt;&gt;0,"B*"&amp;'[2]THCP xay dung'!D1&amp;"*"&amp;'[2]THCP xay dung'!E1,"B*"&amp;'[2]THCP xay dung'!D1)))</definedName>
    <definedName name="ct" localSheetId="6" hidden="1">{"'Sheet1'!$L$16"}</definedName>
    <definedName name="ct" hidden="1">{"'Sheet1'!$L$16"}</definedName>
    <definedName name="chitiet3" localSheetId="6" hidden="1">{"'Sheet1'!$L$16"}</definedName>
    <definedName name="chitiet3" hidden="1">{"'Sheet1'!$L$16"}</definedName>
    <definedName name="chitietbgiang2" localSheetId="6" hidden="1">{"'Sheet1'!$L$16"}</definedName>
    <definedName name="chitietbgiang2" hidden="1">{"'Sheet1'!$L$16"}</definedName>
    <definedName name="ddd" localSheetId="6" hidden="1">{"'Sheet1'!$L$16"}</definedName>
    <definedName name="ddd" hidden="1">{"'Sheet1'!$L$16"}</definedName>
    <definedName name="dddddd" localSheetId="6" hidden="1">{"Offgrid",#N/A,FALSE,"OFFGRID";"Region",#N/A,FALSE,"REGION";"Offgrid -2",#N/A,FALSE,"OFFGRID";"WTP",#N/A,FALSE,"WTP";"WTP -2",#N/A,FALSE,"WTP";"Project",#N/A,FALSE,"PROJECT";"Summary -2",#N/A,FALSE,"SUMMARY"}</definedName>
    <definedName name="dddddd" hidden="1">{"Offgrid",#N/A,FALSE,"OFFGRID";"Region",#N/A,FALSE,"REGION";"Offgrid -2",#N/A,FALSE,"OFFGRID";"WTP",#N/A,FALSE,"WTP";"WTP -2",#N/A,FALSE,"WTP";"Project",#N/A,FALSE,"PROJECT";"Summary -2",#N/A,FALSE,"SUMMARY"}</definedName>
    <definedName name="dfghrt" localSheetId="6" hidden="1">{"'Sheet1'!$L$16"}</definedName>
    <definedName name="dfghrt" hidden="1">{"'Sheet1'!$L$16"}</definedName>
    <definedName name="dien">[2]Ts!$N$79</definedName>
    <definedName name="diezel">[2]Ts!$N$78</definedName>
    <definedName name="DMNB" localSheetId="6" hidden="1">{"'Sheet1'!$L$16"}</definedName>
    <definedName name="DMNB" hidden="1">{"'Sheet1'!$L$16"}</definedName>
    <definedName name="Document_array" localSheetId="6">{"Book1"}</definedName>
    <definedName name="Document_array">{"Book1"}</definedName>
    <definedName name="DTKT3" localSheetId="6" hidden="1">{"'Sheet1'!$L$16"}</definedName>
    <definedName name="DTKT3" hidden="1">{"'Sheet1'!$L$16"}</definedName>
    <definedName name="DWPRICE" localSheetId="6" hidden="1">[4]Quantity!#REF!</definedName>
    <definedName name="DWPRICE" hidden="1">[4]Quantity!#REF!</definedName>
    <definedName name="ELECTRICAL" localSheetId="7">#REF!</definedName>
    <definedName name="ELECTRICAL">#REF!</definedName>
    <definedName name="fgn" localSheetId="6" hidden="1">{"'Sheet1'!$L$16"}</definedName>
    <definedName name="fgn" hidden="1">{"'Sheet1'!$L$16"}</definedName>
    <definedName name="FiLL" localSheetId="6" hidden="1">#REF!</definedName>
    <definedName name="FiLL" hidden="1">#REF!</definedName>
    <definedName name="flist">[2]Ts!$BG$4:INDEX([2]Ts!$BG$4:$BG$34,COUNTIF([2]Ts!$BG$4:$BG$34,"?*"))</definedName>
    <definedName name="g" localSheetId="6" hidden="1">{"'Sheet1'!$L$16"}</definedName>
    <definedName name="g" hidden="1">{"'Sheet1'!$L$16"}</definedName>
    <definedName name="GetColumn">"["&amp;COLUMN()&amp;"]"</definedName>
    <definedName name="ghj" localSheetId="6" hidden="1">{"'Sheet1'!$L$16"}</definedName>
    <definedName name="ghj" hidden="1">{"'Sheet1'!$L$16"}</definedName>
    <definedName name="GKS">'[2]TMDT-All-in-one'!$R$12</definedName>
    <definedName name="GQLDA">'[2]TMDT-All-in-one'!$L$36</definedName>
    <definedName name="GR" localSheetId="7">#REF!</definedName>
    <definedName name="GR">#REF!</definedName>
    <definedName name="GR②" localSheetId="7">#REF!</definedName>
    <definedName name="GR②">#REF!</definedName>
    <definedName name="GRADE" localSheetId="7">#REF!</definedName>
    <definedName name="GRADE">#REF!</definedName>
    <definedName name="GRD" localSheetId="7">#REF!</definedName>
    <definedName name="GRD">#REF!</definedName>
    <definedName name="GR別" localSheetId="7">#REF!</definedName>
    <definedName name="GR別">#REF!</definedName>
    <definedName name="GST" localSheetId="7">#REF!</definedName>
    <definedName name="GST">#REF!</definedName>
    <definedName name="GTBtt">'[2]TMDT-All-in-one'!$L$25</definedName>
    <definedName name="GTTB">'[2]TMDT-All-in-one'!$R$8</definedName>
    <definedName name="GTTC">'[2]TMDT-All-in-one'!$R$7</definedName>
    <definedName name="GTTV">'[2]TMDT-All-in-one'!$R$9</definedName>
    <definedName name="GXDtt">'[2]TMDT-All-in-one'!$L$18</definedName>
    <definedName name="Gｺｰﾄﾞ" localSheetId="7">#REF!</definedName>
    <definedName name="Gｺｰﾄﾞ">#REF!</definedName>
    <definedName name="h" localSheetId="6" hidden="1">{"'Sheet1'!$L$16"}</definedName>
    <definedName name="h" hidden="1">{"'Sheet1'!$L$16"}</definedName>
    <definedName name="hah" localSheetId="6" hidden="1">{"'Sheet1'!$L$16"}</definedName>
    <definedName name="hah" hidden="1">{"'Sheet1'!$L$16"}</definedName>
    <definedName name="haq" localSheetId="6" hidden="1">{"'Sheet1'!$L$16"}</definedName>
    <definedName name="haq" hidden="1">{"'Sheet1'!$L$16"}</definedName>
    <definedName name="hhhhhu" localSheetId="6" hidden="1">{"'Sheet1'!$L$16"}</definedName>
    <definedName name="hhhhhu" hidden="1">{"'Sheet1'!$L$16"}</definedName>
    <definedName name="HTML_CodePage" hidden="1">950</definedName>
    <definedName name="HTML_Control" localSheetId="6"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 localSheetId="6" hidden="1">{"'Sheet1'!$L$16"}</definedName>
    <definedName name="hu" hidden="1">{"'Sheet1'!$L$16"}</definedName>
    <definedName name="huy" localSheetId="6" hidden="1">{"'Sheet1'!$L$16"}</definedName>
    <definedName name="huy" hidden="1">{"'Sheet1'!$L$16"}</definedName>
    <definedName name="H報酬" localSheetId="7">#REF!</definedName>
    <definedName name="H報酬">#REF!</definedName>
    <definedName name="Jｺｰﾄﾞ" localSheetId="7">#REF!</definedName>
    <definedName name="Jｺｰﾄﾞ">#REF!</definedName>
    <definedName name="k" localSheetId="6" hidden="1">{"Offgrid",#N/A,FALSE,"OFFGRID";"Region",#N/A,FALSE,"REGION";"Offgrid -2",#N/A,FALSE,"OFFGRID";"WTP",#N/A,FALSE,"WTP";"WTP -2",#N/A,FALSE,"WTP";"Project",#N/A,FALSE,"PROJECT";"Summary -2",#N/A,FALSE,"SUMMARY"}</definedName>
    <definedName name="k" hidden="1">{"Offgrid",#N/A,FALSE,"OFFGRID";"Region",#N/A,FALSE,"REGION";"Offgrid -2",#N/A,FALSE,"OFFGRID";"WTP",#N/A,FALSE,"WTP";"WTP -2",#N/A,FALSE,"WTP";"Project",#N/A,FALSE,"PROJECT";"Summary -2",#N/A,FALSE,"SUMMARY"}</definedName>
    <definedName name="KLMT" localSheetId="6" hidden="1">{"'Sheet1'!$L$16"}</definedName>
    <definedName name="KLMT" hidden="1">{"'Sheet1'!$L$16"}</definedName>
    <definedName name="KMAS" localSheetId="7">#REF!</definedName>
    <definedName name="KMAS">#REF!</definedName>
    <definedName name="ksbn" localSheetId="6" hidden="1">{"'Sheet1'!$L$16"}</definedName>
    <definedName name="ksbn" hidden="1">{"'Sheet1'!$L$16"}</definedName>
    <definedName name="KSDA" localSheetId="6" hidden="1">{"'Sheet1'!$L$16"}</definedName>
    <definedName name="KSDA" hidden="1">{"'Sheet1'!$L$16"}</definedName>
    <definedName name="kshn" localSheetId="6" hidden="1">{"'Sheet1'!$L$16"}</definedName>
    <definedName name="kshn" hidden="1">{"'Sheet1'!$L$16"}</definedName>
    <definedName name="ksls" localSheetId="6" hidden="1">{"'Sheet1'!$L$16"}</definedName>
    <definedName name="ksls" hidden="1">{"'Sheet1'!$L$16"}</definedName>
    <definedName name="ＫＳＵＢ">[5]KSUB!$B$1:$R$65536</definedName>
    <definedName name="khang" localSheetId="6" hidden="1">{"'Sheet1'!$L$16"}</definedName>
    <definedName name="khang" hidden="1">{"'Sheet1'!$L$16"}</definedName>
    <definedName name="langson" localSheetId="6" hidden="1">{"'Sheet1'!$L$16"}</definedName>
    <definedName name="langson" hidden="1">{"'Sheet1'!$L$16"}</definedName>
    <definedName name="le" localSheetId="6" hidden="1">{"'Sheet1'!$L$16"}</definedName>
    <definedName name="le" hidden="1">{"'Sheet1'!$L$16"}</definedName>
    <definedName name="LoaiCongTrinh">'[2]TMDT-All-in-one'!$L$4</definedName>
    <definedName name="lon" localSheetId="6" hidden="1">{"'Sheet1'!$L$16"}</definedName>
    <definedName name="lon" hidden="1">{"'Sheet1'!$L$16"}</definedName>
    <definedName name="lôa33BT5" localSheetId="6" hidden="1">{"'Sheet1'!$L$16"}</definedName>
    <definedName name="lôa33BT5" hidden="1">{"'Sheet1'!$L$16"}</definedName>
    <definedName name="minh" localSheetId="6" hidden="1">{"'Sheet1'!$L$16"}</definedName>
    <definedName name="minh" hidden="1">{"'Sheet1'!$L$16"}</definedName>
    <definedName name="nam" localSheetId="6" hidden="1">{"'Sheet1'!$L$16"}</definedName>
    <definedName name="nam" hidden="1">{"'Sheet1'!$L$16"}</definedName>
    <definedName name="nhappppppppp" localSheetId="6" hidden="1">{"'Sheet1'!$L$16"}</definedName>
    <definedName name="nhappppppppp" hidden="1">{"'Sheet1'!$L$16"}</definedName>
    <definedName name="oa" localSheetId="6" hidden="1">#REF!</definedName>
    <definedName name="oa" hidden="1">#REF!</definedName>
    <definedName name="OFFICE" localSheetId="7">[1]Yield!#REF!</definedName>
    <definedName name="OFFICE">[1]Yield!#REF!</definedName>
    <definedName name="PercentComplete" localSheetId="6">PercentCompleteBeyond*PeriodInPlan</definedName>
    <definedName name="PercentComplete">PercentCompleteBeyond*PeriodInPlan</definedName>
    <definedName name="PP" localSheetId="7">'[6]4641'!#REF!</definedName>
    <definedName name="PP">'[6]4641'!#REF!</definedName>
    <definedName name="_xlnm.Print_Area" localSheetId="6">'1- Khảo sát ĐH'!$A$1:$H$16</definedName>
    <definedName name="_xlnm.Print_Area" localSheetId="8">'2- Chi phí QHSX+SDĐ'!$A$1:$E$11</definedName>
    <definedName name="_xlnm.Print_Area" localSheetId="11">'3- Lấy ý kiến QH'!$A$1:$G$19</definedName>
    <definedName name="_xlnm.Print_Area" localSheetId="12">'4- Công bố QH'!$A$1:$G$11</definedName>
    <definedName name="_xlnm.Print_Area" localSheetId="2">Bìa!$A$1:$J$29</definedName>
    <definedName name="_xlnm.Print_Area" localSheetId="14">'Căn cứ lập'!#REF!</definedName>
    <definedName name="_xlnm.Print_Area" localSheetId="10">'CP khác'!$A$1:$G$26</definedName>
    <definedName name="_xlnm.Print_Area" localSheetId="9">'Lương CG'!$A$2:$H$11</definedName>
    <definedName name="_xlnm.Print_Area" localSheetId="4">'Tổng hợp'!$A$1:$K$24</definedName>
    <definedName name="_xlnm.Print_Area" localSheetId="7">'Th.minh QHSX+SDĐ'!$A$1:$I$31</definedName>
    <definedName name="_xlnm.Print_Area" localSheetId="3">'Thuyết minh'!$A$1:$H$26</definedName>
    <definedName name="_xlnm.Print_Area">#REF!</definedName>
    <definedName name="_xlnm.Print_Titles" localSheetId="10">'CP khác'!$4:$4</definedName>
    <definedName name="_xlnm.Print_Titles" localSheetId="4">'Tổng hợp'!$4:$4</definedName>
    <definedName name="_xlnm.Print_Titles">#N/A</definedName>
    <definedName name="ptvtgiam" localSheetId="6" hidden="1">{"'Sheet1'!$L$16"}</definedName>
    <definedName name="ptvtgiam" hidden="1">{"'Sheet1'!$L$16"}</definedName>
    <definedName name="PH" localSheetId="7">#REF!</definedName>
    <definedName name="PH">#REF!</definedName>
    <definedName name="phongve12KmTN" localSheetId="6" hidden="1">{"'Sheet1'!$L$16"}</definedName>
    <definedName name="phongve12KmTN" hidden="1">{"'Sheet1'!$L$16"}</definedName>
    <definedName name="phongve12KmTN1" localSheetId="6" hidden="1">{"'Sheet1'!$L$16"}</definedName>
    <definedName name="phongve12KmTN1" hidden="1">{"'Sheet1'!$L$16"}</definedName>
    <definedName name="q">'[6]4641'!$A$1:$G$23</definedName>
    <definedName name="quan" localSheetId="6" hidden="1">{"'Sheet1'!$L$16"}</definedName>
    <definedName name="quan" hidden="1">{"'Sheet1'!$L$16"}</definedName>
    <definedName name="REDEVELOPMENT" localSheetId="7">#REF!</definedName>
    <definedName name="REDEVELOPMENT">#REF!</definedName>
    <definedName name="Roundabout2030" localSheetId="6" hidden="1">{"'Sheet1'!$L$16"}</definedName>
    <definedName name="Roundabout2030" hidden="1">{"'Sheet1'!$L$16"}</definedName>
    <definedName name="s" localSheetId="6" hidden="1">{"'Sheet1'!$L$16"}</definedName>
    <definedName name="s" hidden="1">{"'Sheet1'!$L$16"}</definedName>
    <definedName name="SENSITIVITY" localSheetId="7">#REF!</definedName>
    <definedName name="SENSITIVITY">#REF!</definedName>
    <definedName name="SK" localSheetId="7">#REF!</definedName>
    <definedName name="SK">#REF!</definedName>
    <definedName name="SK②" localSheetId="7">#REF!</definedName>
    <definedName name="SK②">#REF!</definedName>
    <definedName name="ssssssss" localSheetId="6" hidden="1">{"Offgrid",#N/A,FALSE,"OFFGRID";"Region",#N/A,FALSE,"REGION";"Offgrid -2",#N/A,FALSE,"OFFGRID";"WTP",#N/A,FALSE,"WTP";"WTP -2",#N/A,FALSE,"WTP";"Project",#N/A,FALSE,"PROJECT";"Summary -2",#N/A,FALSE,"SUMMARY"}</definedName>
    <definedName name="ssssssss" hidden="1">{"Offgrid",#N/A,FALSE,"OFFGRID";"Region",#N/A,FALSE,"REGION";"Offgrid -2",#N/A,FALSE,"OFFGRID";"WTP",#N/A,FALSE,"WTP";"WTP -2",#N/A,FALSE,"WTP";"Project",#N/A,FALSE,"PROJECT";"Summary -2",#N/A,FALSE,"SUMMARY"}</definedName>
    <definedName name="SUM" localSheetId="7">#REF!</definedName>
    <definedName name="SUM">#REF!</definedName>
    <definedName name="SUMMARY" localSheetId="7">#REF!</definedName>
    <definedName name="SUMMARY">#REF!</definedName>
    <definedName name="TamdanTB" localSheetId="6" hidden="1">{"'Sheet1'!$L$16"}</definedName>
    <definedName name="TamdanTB" hidden="1">{"'Sheet1'!$L$16"}</definedName>
    <definedName name="TaxTV">10%</definedName>
    <definedName name="TaxXL">5%</definedName>
    <definedName name="TL_BCNCKT">[2]DMTL!$T$49</definedName>
    <definedName name="TL_BCNCTKT1">[2]DMTL!$T$39</definedName>
    <definedName name="TL_GSTB">[2]DMTL!$T$254</definedName>
    <definedName name="TL_GSXD">[2]DMTL!$T$244</definedName>
    <definedName name="TL_Ktoan">[2]DMTL!$T$276</definedName>
    <definedName name="TL_LDA_BCKTKT">[2]DMTL!$T$59</definedName>
    <definedName name="TL_PTDDTXD">[2]DMTL!$T$304</definedName>
    <definedName name="TL_PTDDTXD1">[2]DMTL!$T$324</definedName>
    <definedName name="TL_PTDTKKT">[2]DMTL!$T$295</definedName>
    <definedName name="TL_PTDTKKT1">[2]DMTL!$T$315</definedName>
    <definedName name="TL_QDV">[2]DMTL!$T$268</definedName>
    <definedName name="TL_TDDA">[2]DMTL!$T$281</definedName>
    <definedName name="TL_TKKT">[2]DMTL!$D$67</definedName>
    <definedName name="TL_TTHQKT">[2]DMTL!$T$189</definedName>
    <definedName name="TL_TTraDT">[2]DMTL!$T$209</definedName>
    <definedName name="TL_TTraQTV">[2]DMTL!$T$277</definedName>
    <definedName name="TL_TTraTK">[2]DMTL!$T$199</definedName>
    <definedName name="TMDT">'[2]TMDT-All-in-one'!$R$5</definedName>
    <definedName name="TMDTSLT">'[2]TMDT-All-in-one'!$R$6</definedName>
    <definedName name="TMDTTT">'[2]TMDT-All-in-one'!$R$4</definedName>
    <definedName name="TPLD_hsCPC">'[7]THCP Lap dat'!$F$18</definedName>
    <definedName name="TT_TTBCNCTKT1">[2]DMTL!$T$179</definedName>
    <definedName name="TVDT">'[2]TMDT-All-in-one'!$R$13</definedName>
    <definedName name="T定額" localSheetId="7">#REF!</definedName>
    <definedName name="T定額">#REF!</definedName>
    <definedName name="T社保計" localSheetId="7">#REF!</definedName>
    <definedName name="T社保計">#REF!</definedName>
    <definedName name="T給与年額" localSheetId="7">#REF!</definedName>
    <definedName name="T給与年額">#REF!</definedName>
    <definedName name="T賃率差異" localSheetId="7">#REF!</definedName>
    <definedName name="T賃率差異">#REF!</definedName>
    <definedName name="T賞与" localSheetId="7">#REF!</definedName>
    <definedName name="T賞与">#REF!</definedName>
    <definedName name="T退職年金" localSheetId="7">#REF!</definedName>
    <definedName name="T退職年金">#REF!</definedName>
    <definedName name="T通勤費" localSheetId="7">#REF!</definedName>
    <definedName name="T通勤費">#REF!</definedName>
    <definedName name="TH7SP" localSheetId="6" hidden="1">{"'Sheet1'!$L$16"}</definedName>
    <definedName name="TH7SP" hidden="1">{"'Sheet1'!$L$16"}</definedName>
    <definedName name="Thang" localSheetId="6" hidden="1">{"'Sheet1'!$L$16"}</definedName>
    <definedName name="Thang" hidden="1">{"'Sheet1'!$L$16"}</definedName>
    <definedName name="THCP_NC">'[2]THCP xay dung'!$D$44</definedName>
    <definedName name="THCP_T">'[2]THCP xay dung'!$D$46</definedName>
    <definedName name="Thepsan" localSheetId="6" hidden="1">{"'Sheet1'!$L$16"}</definedName>
    <definedName name="Thepsan" hidden="1">{"'Sheet1'!$L$16"}</definedName>
    <definedName name="thepsan2" localSheetId="6" hidden="1">{"'Sheet1'!$L$16"}</definedName>
    <definedName name="thepsan2" hidden="1">{"'Sheet1'!$L$16"}</definedName>
    <definedName name="THKP" localSheetId="6" hidden="1">{"'Sheet1'!$L$16"}</definedName>
    <definedName name="THKP" hidden="1">{"'Sheet1'!$L$16"}</definedName>
    <definedName name="THKP7YT" localSheetId="6" hidden="1">{"'Sheet1'!$L$16"}</definedName>
    <definedName name="THKP7YT" hidden="1">{"'Sheet1'!$L$16"}</definedName>
    <definedName name="THLD_C">'[7]THCP Lap dat'!$D$18</definedName>
    <definedName name="THLD_CPDP">'[7]THCP Lap dat'!$D$23</definedName>
    <definedName name="THLD_hsCPDP">'[7]THCP Lap dat'!$F$23</definedName>
    <definedName name="THLD_hsGTGT">'[7]THCP Lap dat'!$F$21</definedName>
    <definedName name="THLD_hsTL">'[7]THCP Lap dat'!$F$19</definedName>
    <definedName name="THLD_M">'[7]THCP Lap dat'!$D$16</definedName>
    <definedName name="THLD_NC">'[7]THCP Lap dat'!$D$15</definedName>
    <definedName name="THLD_TL">'[7]THCP Lap dat'!$D$19</definedName>
    <definedName name="THLD_VL">'[7]THCP Lap dat'!$D$14</definedName>
    <definedName name="thu" localSheetId="6" hidden="1">{"'Sheet1'!$L$16"}</definedName>
    <definedName name="thu" hidden="1">{"'Sheet1'!$L$16"}</definedName>
    <definedName name="thuû" localSheetId="6" hidden="1">{"'Sheet1'!$L$16"}</definedName>
    <definedName name="thuû" hidden="1">{"'Sheet1'!$L$16"}</definedName>
    <definedName name="UKY" localSheetId="6" hidden="1">#REF!</definedName>
    <definedName name="UKY" hidden="1">#REF!</definedName>
    <definedName name="vcoto" localSheetId="6" hidden="1">{"'Sheet1'!$L$16"}</definedName>
    <definedName name="vcoto" hidden="1">{"'Sheet1'!$L$16"}</definedName>
    <definedName name="vgxghhj" localSheetId="6" hidden="1">{"'Sheet1'!$L$16"}</definedName>
    <definedName name="vgxghhj" hidden="1">{"'Sheet1'!$L$16"}</definedName>
    <definedName name="vvvvvvv" localSheetId="6" hidden="1">{#N/A,#N/A,FALSE,"Chi tiÆt"}</definedName>
    <definedName name="vvvvvvv" hidden="1">{#N/A,#N/A,FALSE,"Chi tiÆt"}</definedName>
    <definedName name="wrn.chi._.tiÆt." localSheetId="6" hidden="1">{#N/A,#N/A,FALSE,"Chi tiÆt"}</definedName>
    <definedName name="wrn.chi._.tiÆt." hidden="1">{#N/A,#N/A,FALSE,"Chi tiÆt"}</definedName>
    <definedName name="wrn.Report." localSheetId="6" hidden="1">{"Offgrid",#N/A,FALSE,"OFFGRID";"Region",#N/A,FALSE,"REGION";"Offgrid -2",#N/A,FALSE,"OFFGRID";"WTP",#N/A,FALSE,"WTP";"WTP -2",#N/A,FALSE,"WTP";"Project",#N/A,FALSE,"PROJECT";"Summary -2",#N/A,FALSE,"SUMMARY"}</definedName>
    <definedName name="wrn.Report." hidden="1">{"Offgrid",#N/A,FALSE,"OFFGRID";"Region",#N/A,FALSE,"REGION";"Offgrid -2",#N/A,FALSE,"OFFGRID";"WTP",#N/A,FALSE,"WTP";"WTP -2",#N/A,FALSE,"WTP";"Project",#N/A,FALSE,"PROJECT";"Summary -2",#N/A,FALSE,"SUMMARY"}</definedName>
    <definedName name="wrnf.report" localSheetId="6"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wwwwww" localSheetId="6" hidden="1">{"Offgrid",#N/A,FALSE,"OFFGRID";"Region",#N/A,FALSE,"REGION";"Offgrid -2",#N/A,FALSE,"OFFGRID";"WTP",#N/A,FALSE,"WTP";"WTP -2",#N/A,FALSE,"WTP";"Project",#N/A,FALSE,"PROJECT";"Summary -2",#N/A,FALSE,"SUMMARY"}</definedName>
    <definedName name="wwwwwww" hidden="1">{"Offgrid",#N/A,FALSE,"OFFGRID";"Region",#N/A,FALSE,"REGION";"Offgrid -2",#N/A,FALSE,"OFFGRID";"WTP",#N/A,FALSE,"WTP";"WTP -2",#N/A,FALSE,"WTP";"Project",#N/A,FALSE,"PROJECT";"Summary -2",#N/A,FALSE,"SUMMARY"}</definedName>
    <definedName name="xang">[2]Ts!$N$77</definedName>
    <definedName name="xlttbninh" localSheetId="6" hidden="1">{"'Sheet1'!$L$16"}</definedName>
    <definedName name="xlttbninh" hidden="1">{"'Sheet1'!$L$16"}</definedName>
    <definedName name="YCK" localSheetId="7">#REF!</definedName>
    <definedName name="YCK">#REF!</definedName>
    <definedName name="Z_B6D82DE0_6701_11DA_9820_00304F1E4471_.wvu.Cols" localSheetId="6" hidden="1">#REF!</definedName>
    <definedName name="Z_B6D82DE0_6701_11DA_9820_00304F1E4471_.wvu.Cols" hidden="1">#REF!</definedName>
    <definedName name="ｸﾞﾚｰﾄﾞ" localSheetId="7">#REF!</definedName>
    <definedName name="ｸﾞﾚｰﾄﾞ">#REF!</definedName>
    <definedName name="ﾀｲﾄﾙ" localSheetId="7">#REF!</definedName>
    <definedName name="ﾀｲﾄﾙ">#REF!</definedName>
    <definedName name="ﾏｽﾀ" localSheetId="7">#REF!</definedName>
    <definedName name="ﾏｽﾀ">#REF!</definedName>
    <definedName name="事業部ｺｰﾄﾞ" localSheetId="7">#REF!</definedName>
    <definedName name="事業部ｺｰﾄﾞ">#REF!</definedName>
    <definedName name="介護" localSheetId="7">#REF!</definedName>
    <definedName name="介護">#REF!</definedName>
    <definedName name="会社ｺｰﾄﾞ" localSheetId="7">#REF!</definedName>
    <definedName name="会社ｺｰﾄﾞ">#REF!</definedName>
    <definedName name="住宅手当" localSheetId="7">#REF!</definedName>
    <definedName name="住宅手当">#REF!</definedName>
    <definedName name="作成年月日" localSheetId="7">#REF!</definedName>
    <definedName name="作成年月日">#REF!</definedName>
    <definedName name="個人賃率" localSheetId="7">#REF!</definedName>
    <definedName name="個人賃率">#REF!</definedName>
    <definedName name="健保料" localSheetId="7">#REF!</definedName>
    <definedName name="健保料">#REF!</definedName>
    <definedName name="労保料率" localSheetId="7">#REF!</definedName>
    <definedName name="労保料率">#REF!</definedName>
    <definedName name="勤続P掛金" localSheetId="7">#REF!</definedName>
    <definedName name="勤続P掛金">#REF!</definedName>
    <definedName name="区分" localSheetId="7">#REF!</definedName>
    <definedName name="区分">#REF!</definedName>
    <definedName name="厚保料" localSheetId="7">#REF!</definedName>
    <definedName name="厚保料">#REF!</definedName>
    <definedName name="基本昇給①" localSheetId="7">#REF!</definedName>
    <definedName name="基本昇給①">#REF!</definedName>
    <definedName name="基本給" localSheetId="7">#REF!</definedName>
    <definedName name="基本給">#REF!</definedName>
    <definedName name="基本給昇給" localSheetId="7">#REF!</definedName>
    <definedName name="基本給昇給">#REF!</definedName>
    <definedName name="年金掛金" localSheetId="7">#REF!</definedName>
    <definedName name="年金掛金">#REF!</definedName>
    <definedName name="年間賞与" localSheetId="7">#REF!</definedName>
    <definedName name="年間賞与">#REF!</definedName>
    <definedName name="年間賞与②" localSheetId="7">#REF!</definedName>
    <definedName name="年間賞与②">#REF!</definedName>
    <definedName name="年齢算出" localSheetId="7">#REF!</definedName>
    <definedName name="年齢算出">#REF!</definedName>
    <definedName name="手当昇給" localSheetId="7">#REF!</definedName>
    <definedName name="手当昇給">#REF!</definedName>
    <definedName name="手当昇給①" localSheetId="7">#REF!</definedName>
    <definedName name="手当昇給①">#REF!</definedName>
    <definedName name="新資格C" localSheetId="7">#REF!</definedName>
    <definedName name="新資格C">#REF!</definedName>
    <definedName name="旧退職掛金" localSheetId="7">#REF!</definedName>
    <definedName name="旧退職掛金">#REF!</definedName>
    <definedName name="昨年実績" localSheetId="7">#REF!</definedName>
    <definedName name="昨年実績">#REF!</definedName>
    <definedName name="時間外ＣＤ" localSheetId="7">#REF!</definedName>
    <definedName name="時間外ＣＤ">#REF!</definedName>
    <definedName name="時間外単価" localSheetId="7">#REF!</definedName>
    <definedName name="時間外単価">#REF!</definedName>
    <definedName name="時間外手当" localSheetId="7">#REF!</definedName>
    <definedName name="時間外手当">#REF!</definedName>
    <definedName name="月間人件費" localSheetId="7">#REF!</definedName>
    <definedName name="月間人件費">#REF!</definedName>
    <definedName name="月額単価" localSheetId="7">#REF!</definedName>
    <definedName name="月額単価">#REF!</definedName>
    <definedName name="業務給" localSheetId="7">#REF!</definedName>
    <definedName name="業務給">#REF!</definedName>
    <definedName name="社保" localSheetId="7">#REF!</definedName>
    <definedName name="社保">#REF!</definedName>
    <definedName name="社員N">[8]H11賃率!$D$1:$D$65536</definedName>
    <definedName name="社員NO" localSheetId="7">#REF!</definedName>
    <definedName name="社員NO">#REF!</definedName>
    <definedName name="社員NP" localSheetId="7">#REF!</definedName>
    <definedName name="社員NP">#REF!</definedName>
    <definedName name="社員NP2" localSheetId="7">[9]年俸賞与!#REF!</definedName>
    <definedName name="社員NP2">[9]年俸賞与!#REF!</definedName>
    <definedName name="社員Ｔ" localSheetId="7">#REF!</definedName>
    <definedName name="社員Ｔ">#REF!</definedName>
    <definedName name="稼動月数" localSheetId="7">#REF!</definedName>
    <definedName name="稼動月数">#REF!</definedName>
    <definedName name="給与月額" localSheetId="7">#REF!</definedName>
    <definedName name="給与月額">#REF!</definedName>
    <definedName name="賃率">[8]H11賃率!$P$1:$P$65536</definedName>
    <definedName name="賃率年間" localSheetId="7">#REF!</definedName>
    <definedName name="賃率年間">#REF!</definedName>
    <definedName name="賃率月間" localSheetId="7">#REF!</definedName>
    <definedName name="賃率月間">#REF!</definedName>
    <definedName name="資格POINT" localSheetId="7">[9]ﾃｰﾌﾞﾙ!#REF!</definedName>
    <definedName name="資格POINT">[9]ﾃｰﾌﾞﾙ!#REF!</definedName>
    <definedName name="資格P掛金" localSheetId="7">#REF!</definedName>
    <definedName name="資格P掛金">#REF!</definedName>
    <definedName name="資格手当" localSheetId="7">#REF!</definedName>
    <definedName name="資格手当">#REF!</definedName>
    <definedName name="賞与" localSheetId="7">#REF!</definedName>
    <definedName name="賞与">#REF!</definedName>
    <definedName name="賞与ｺｰﾄﾞ" localSheetId="7">#REF!</definedName>
    <definedName name="賞与ｺｰﾄﾞ">#REF!</definedName>
    <definedName name="賞与区分" localSheetId="7">#REF!</definedName>
    <definedName name="賞与区分">#REF!</definedName>
    <definedName name="賞与厚保" localSheetId="7">#REF!</definedName>
    <definedName name="賞与厚保">#REF!</definedName>
    <definedName name="賞与支給率" localSheetId="7">#REF!</definedName>
    <definedName name="賞与支給率">#REF!</definedName>
    <definedName name="賞与条件" localSheetId="7">#REF!</definedName>
    <definedName name="賞与条件">#REF!</definedName>
    <definedName name="転出" localSheetId="7">#REF!</definedName>
    <definedName name="転出">#REF!</definedName>
    <definedName name="退職ﾎﾟｲﾝﾄ" localSheetId="7">#REF!</definedName>
    <definedName name="退職ﾎﾟｲﾝﾄ">#REF!</definedName>
    <definedName name="退職年金" localSheetId="7">#REF!</definedName>
    <definedName name="退職年金">#REF!</definedName>
    <definedName name="通勤手当" localSheetId="7">#REF!</definedName>
    <definedName name="通勤手当">#REF!</definedName>
    <definedName name="通勤費" localSheetId="7">#REF!</definedName>
    <definedName name="通勤費">#REF!</definedName>
    <definedName name="部門C" localSheetId="7">#REF!</definedName>
    <definedName name="部門C">#REF!</definedName>
    <definedName name="部門CC" localSheetId="7">#REF!</definedName>
    <definedName name="部門CC">#REF!</definedName>
    <definedName name="部門ｺｰﾄﾞ" localSheetId="7">#REF!</definedName>
    <definedName name="部門ｺｰﾄﾞ">#REF!</definedName>
    <definedName name="部門賃率" localSheetId="7">#REF!</definedName>
    <definedName name="部門賃率">#REF!</definedName>
    <definedName name="集計②" localSheetId="7">#REF!</definedName>
    <definedName name="集計②">#REF!</definedName>
    <definedName name="集計ｺｰﾄﾞ" localSheetId="7">#REF!</definedName>
    <definedName name="集計ｺｰﾄﾞ">#REF!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144" l="1"/>
  <c r="D8" i="125"/>
  <c r="D8" i="133"/>
  <c r="D10" i="133"/>
  <c r="D6" i="125" l="1"/>
  <c r="D7" i="125" s="1"/>
  <c r="D5" i="125"/>
  <c r="D7" i="133"/>
  <c r="F6" i="125"/>
  <c r="F6" i="133"/>
  <c r="F7" i="133" l="1"/>
  <c r="D9" i="133"/>
  <c r="D9" i="125"/>
  <c r="F7" i="125"/>
  <c r="E10" i="144" l="1"/>
  <c r="D13" i="125" l="1"/>
  <c r="E13" i="144" l="1"/>
  <c r="E12" i="144"/>
  <c r="G12" i="144" s="1"/>
  <c r="E11" i="144"/>
  <c r="B11" i="144"/>
  <c r="G10" i="144"/>
  <c r="E9" i="144"/>
  <c r="B9" i="144"/>
  <c r="E8" i="144"/>
  <c r="G7" i="144"/>
  <c r="G6" i="144"/>
  <c r="G9" i="144" l="1"/>
  <c r="G13" i="144"/>
  <c r="G8" i="144"/>
  <c r="G11" i="144"/>
  <c r="F20" i="144"/>
  <c r="G14" i="144" l="1"/>
  <c r="G15" i="144" s="1"/>
  <c r="G16" i="144" s="1"/>
  <c r="J5" i="130" s="1"/>
  <c r="F15" i="130" s="1"/>
  <c r="G9" i="136"/>
  <c r="H4" i="136"/>
  <c r="A2" i="136" l="1"/>
  <c r="G18" i="136" l="1"/>
  <c r="G9" i="140" l="1"/>
  <c r="D7" i="141"/>
  <c r="D14" i="125" l="1"/>
  <c r="D17" i="125"/>
  <c r="F25" i="141"/>
  <c r="F24" i="141"/>
  <c r="D22" i="141"/>
  <c r="D19" i="141"/>
  <c r="D17" i="141"/>
  <c r="D15" i="141"/>
  <c r="D13" i="141"/>
  <c r="F10" i="141"/>
  <c r="E8" i="141"/>
  <c r="F8" i="141" s="1"/>
  <c r="E7" i="141"/>
  <c r="F7" i="141"/>
  <c r="G11" i="140"/>
  <c r="K10" i="140"/>
  <c r="F10" i="140"/>
  <c r="H10" i="140" s="1"/>
  <c r="K9" i="140"/>
  <c r="F9" i="140"/>
  <c r="H9" i="140" s="1"/>
  <c r="K8" i="140"/>
  <c r="F8" i="140"/>
  <c r="H8" i="140" s="1"/>
  <c r="A3" i="140"/>
  <c r="A2" i="141" s="1"/>
  <c r="A2" i="138"/>
  <c r="C8" i="129"/>
  <c r="H11" i="140" l="1"/>
  <c r="D5" i="139" s="1"/>
  <c r="D6" i="139" s="1"/>
  <c r="F6" i="141"/>
  <c r="D16" i="141"/>
  <c r="F9" i="141" s="1"/>
  <c r="D8" i="139" l="1"/>
  <c r="F26" i="141"/>
  <c r="D9" i="139" l="1"/>
  <c r="D10" i="139" s="1"/>
  <c r="D11" i="139" l="1"/>
  <c r="A2" i="133"/>
  <c r="A2" i="125"/>
  <c r="J8" i="130" l="1"/>
  <c r="H5" i="136"/>
  <c r="F8" i="125"/>
  <c r="F5" i="125"/>
  <c r="F17" i="125"/>
  <c r="F16" i="125"/>
  <c r="F14" i="125"/>
  <c r="F13" i="125"/>
  <c r="F18" i="125"/>
  <c r="H6" i="136" l="1"/>
  <c r="H7" i="136" s="1"/>
  <c r="H8" i="136" s="1"/>
  <c r="H9" i="136" l="1"/>
  <c r="H10" i="136" s="1"/>
  <c r="H11" i="136" s="1"/>
  <c r="H12" i="136" s="1"/>
  <c r="H13" i="136" s="1"/>
  <c r="H14" i="136" s="1"/>
  <c r="H16" i="136" s="1"/>
  <c r="H17" i="136" s="1"/>
  <c r="H18" i="136" s="1"/>
  <c r="H19" i="136" s="1"/>
  <c r="H20" i="136" s="1"/>
  <c r="H21" i="136" s="1"/>
  <c r="H22" i="136" s="1"/>
  <c r="H23" i="136" s="1"/>
  <c r="H24" i="136" s="1"/>
  <c r="H25" i="136" s="1"/>
  <c r="A34" i="129"/>
  <c r="C14" i="129"/>
  <c r="C13" i="129"/>
  <c r="A6" i="130"/>
  <c r="H26" i="136" l="1"/>
  <c r="H27" i="136" s="1"/>
  <c r="H28" i="136" s="1"/>
  <c r="A9" i="130"/>
  <c r="A10" i="130" l="1"/>
  <c r="N6" i="130"/>
  <c r="O6" i="130" s="1"/>
  <c r="B15" i="129"/>
  <c r="A12" i="129"/>
  <c r="C12" i="129"/>
  <c r="C15" i="129"/>
  <c r="C58" i="129" l="1"/>
  <c r="F18" i="130"/>
  <c r="F17" i="130"/>
  <c r="J17" i="130" s="1"/>
  <c r="A11" i="130"/>
  <c r="P6" i="130"/>
  <c r="Q6" i="130" s="1"/>
  <c r="A12" i="130" l="1"/>
  <c r="A13" i="130" s="1"/>
  <c r="B26" i="131"/>
  <c r="F10" i="125"/>
  <c r="A14" i="130" l="1"/>
  <c r="A15" i="130" s="1"/>
  <c r="F9" i="125"/>
  <c r="F19" i="125" l="1"/>
  <c r="A16" i="130"/>
  <c r="A2" i="134"/>
  <c r="F8" i="133"/>
  <c r="F5" i="133"/>
  <c r="F9" i="133" l="1"/>
  <c r="A2" i="130" l="1"/>
  <c r="D59" i="129" l="1"/>
  <c r="D18" i="130" s="1"/>
  <c r="J18" i="130" s="1"/>
  <c r="C23" i="129"/>
  <c r="D25" i="129" s="1"/>
  <c r="F19" i="130" l="1"/>
  <c r="J19" i="130" s="1"/>
  <c r="J12" i="130" l="1"/>
  <c r="V8" i="124" l="1"/>
  <c r="V9" i="124"/>
  <c r="V10" i="124"/>
  <c r="V11" i="124"/>
  <c r="V12" i="124"/>
  <c r="V13" i="124"/>
  <c r="V14" i="124"/>
  <c r="V15" i="124"/>
  <c r="V16" i="124"/>
  <c r="V17" i="124"/>
  <c r="V18" i="124"/>
  <c r="V19" i="124"/>
  <c r="V20" i="124"/>
  <c r="V21" i="124"/>
  <c r="V22" i="124"/>
  <c r="V23" i="124"/>
  <c r="V24" i="124"/>
  <c r="V25" i="124"/>
  <c r="V26" i="124"/>
  <c r="V27" i="124"/>
  <c r="V28" i="124"/>
  <c r="V29" i="124"/>
  <c r="V30" i="124"/>
  <c r="V31" i="124"/>
  <c r="V7" i="124"/>
  <c r="H32" i="124"/>
  <c r="G32" i="124"/>
  <c r="F32" i="124"/>
  <c r="E32" i="124"/>
  <c r="D32" i="124"/>
  <c r="C32" i="124" l="1"/>
  <c r="D33" i="124"/>
  <c r="E33" i="124"/>
  <c r="F33" i="124"/>
  <c r="G33" i="124"/>
  <c r="H33" i="124"/>
  <c r="I33" i="124"/>
  <c r="J33" i="124"/>
  <c r="K33" i="124"/>
  <c r="L33" i="124"/>
  <c r="M33" i="124"/>
  <c r="N33" i="124"/>
  <c r="O33" i="124"/>
  <c r="P33" i="124"/>
  <c r="Q33" i="124"/>
  <c r="R33" i="124"/>
  <c r="S33" i="124"/>
  <c r="T33" i="124"/>
  <c r="U33" i="124"/>
  <c r="C33" i="124" l="1"/>
  <c r="V32" i="124"/>
  <c r="V33" i="124" s="1"/>
  <c r="A2" i="124"/>
  <c r="D9" i="129" l="1"/>
  <c r="F7" i="130" s="1"/>
  <c r="J7" i="130" s="1"/>
  <c r="L8" i="130" s="1"/>
  <c r="D14" i="139" l="1"/>
  <c r="J6" i="130"/>
  <c r="C5" i="134"/>
  <c r="D16" i="129"/>
  <c r="C37" i="129" l="1"/>
  <c r="D38" i="129" s="1"/>
  <c r="L13" i="130"/>
  <c r="L12" i="130"/>
  <c r="F11" i="130"/>
  <c r="F10" i="130"/>
  <c r="F14" i="130"/>
  <c r="J14" i="130" s="1"/>
  <c r="E5" i="134"/>
  <c r="L20" i="130" l="1"/>
  <c r="C51" i="129"/>
  <c r="D52" i="129" s="1"/>
  <c r="D15" i="130" s="1"/>
  <c r="L21" i="130"/>
  <c r="C30" i="129"/>
  <c r="F5" i="134"/>
  <c r="J15" i="130" l="1"/>
  <c r="J16" i="130"/>
  <c r="C44" i="129"/>
  <c r="D45" i="129" s="1"/>
  <c r="D11" i="130" s="1"/>
  <c r="J11" i="130" s="1"/>
  <c r="D31" i="129"/>
  <c r="D10" i="130" s="1"/>
  <c r="J10" i="130" s="1"/>
  <c r="F10" i="133" l="1"/>
  <c r="F11" i="133" s="1"/>
  <c r="J13" i="130" s="1"/>
  <c r="J22" i="130" s="1"/>
  <c r="J23" i="130" l="1"/>
  <c r="C25" i="131" s="1"/>
</calcChain>
</file>

<file path=xl/sharedStrings.xml><?xml version="1.0" encoding="utf-8"?>
<sst xmlns="http://schemas.openxmlformats.org/spreadsheetml/2006/main" count="632" uniqueCount="428">
  <si>
    <t>STT</t>
  </si>
  <si>
    <t>Chi phí khác</t>
  </si>
  <si>
    <t>Chi phí lập đồ án quy hoạch</t>
  </si>
  <si>
    <t>Chi phí lập nhiệm vụ quy hoạch</t>
  </si>
  <si>
    <t>VÝ dô</t>
  </si>
  <si>
    <t>Gi¸ trÞ x©y l¾p (tû)</t>
  </si>
  <si>
    <t>t­ vÊn (%)</t>
  </si>
  <si>
    <t>Gi¸ trÞ XL ctr×nh cña b¹n</t>
  </si>
  <si>
    <t>KÕt qu¶ néi suy</t>
  </si>
  <si>
    <t>Ghi chú</t>
  </si>
  <si>
    <t>Bảng số 4</t>
  </si>
  <si>
    <t>Chi phí tư vấn đấu thầu tư vấn</t>
  </si>
  <si>
    <t>Khoản mục chi phí</t>
  </si>
  <si>
    <t>Thành tiền</t>
  </si>
  <si>
    <t>Tổng cộng</t>
  </si>
  <si>
    <t>Chuyên gia 10</t>
  </si>
  <si>
    <t>Chuyên gia 11</t>
  </si>
  <si>
    <t>Chuyên gia 12</t>
  </si>
  <si>
    <t>Chuyên gia 13</t>
  </si>
  <si>
    <t>Chuyên gia 14</t>
  </si>
  <si>
    <t>Chuyên gia 15</t>
  </si>
  <si>
    <t>Chuyên gia 16</t>
  </si>
  <si>
    <t>Chuyên gia 17</t>
  </si>
  <si>
    <t>Chuyên gia 18</t>
  </si>
  <si>
    <t>Chuyên gia 19</t>
  </si>
  <si>
    <t>Khối lượng</t>
  </si>
  <si>
    <t>trang</t>
  </si>
  <si>
    <t>bộ</t>
  </si>
  <si>
    <t>Nội dung công việc</t>
  </si>
  <si>
    <t>I</t>
  </si>
  <si>
    <t>II</t>
  </si>
  <si>
    <t xml:space="preserve">BẢNG TIẾN ĐỘ CÔNG VIỆC </t>
  </si>
  <si>
    <t>Chuyên gia 1</t>
  </si>
  <si>
    <t>Chuyên gia 2</t>
  </si>
  <si>
    <t>Chuyên gia 3</t>
  </si>
  <si>
    <t>Chuyên gia 4</t>
  </si>
  <si>
    <t>Chuyên gia 5</t>
  </si>
  <si>
    <t>Chuyên gia 6</t>
  </si>
  <si>
    <t>Chuyên gia 7</t>
  </si>
  <si>
    <t xml:space="preserve">Phần bản vẽ </t>
  </si>
  <si>
    <t>Phần văn bản</t>
  </si>
  <si>
    <t>TỔNG CỘNG</t>
  </si>
  <si>
    <t>Chuyên gia 8</t>
  </si>
  <si>
    <t>Chuyên gia 9</t>
  </si>
  <si>
    <t>Vị trí, quy mô, ranh giới lập quy hoạch; các mối quan hệ về tự nhiên, kinh tế - xã hội, phát triển đô thị và nông thôn, tổ chức không gian và phân vùng chức năng, phát triển kết cấu hạ tầng, sử dụng tài nguyên và bảo vệ môi trường trong quy hoạch vùng, quy hoạch tính có ảnh hưởng tới khu chức năng được lập quy hoạch.</t>
  </si>
  <si>
    <t>Bản vẽ thể hiện theo tỷ lệ thích hợp; trên nền bản đồ tổ chức không gian và phân vùng chức năng trong quy hoạch vùng, quy hoạch tỉnh đã được phê duyệt.</t>
  </si>
  <si>
    <t>Các bản đồ hiện trạng gồm:</t>
  </si>
  <si>
    <t>Sơ đồ vị trí và liên hệ vùng:</t>
  </si>
  <si>
    <t xml:space="preserve">Hiện trạng của các chức năng sử dụng đất theo quy định tại Phụ lục VII của Thông tư này; kiến trúc cảnh quan, hệ thống hạ tầng xã hội (giáo dục, y tế, văn hóa, thương mại, cây xanh, nhà ở, ...); hệ thống công trình hạ tầng kỹ thuật (giao thông, cấp năng lượng và chiếu sáng, thông tin liên lạc, cấp nước, cao độ nền và thoát nước mưa, thoát nước thải; quản lý chất thải rắn, nghĩa trang và môi trường). </t>
  </si>
  <si>
    <t>Bản vẽ thể hiện trên nền bản đồ địa hình tỷ lệ 1/5.000 hoặc 1/10.000.</t>
  </si>
  <si>
    <t>Bản đồ đánh giá tổng hợp và lựa chọn đất xây dựng trên cơ sở các tiêu chí đánh giá phù hợp về địa hình, điều kiện hiện trạng, địa chất thủy văn; đánh giá về sử dụng đất.</t>
  </si>
  <si>
    <t>Xác định các khu vực thuận lợi, ít thuận lợi, không thuận lợi cho phát triển; xác định các khu vực cấm, khu vực hạn chế phát triển trong khu chức năng. Bản vẽ thể hiện trên nền bản đồ địa hình tỷ lệ 1/5.000 hoặc 1/10.000.</t>
  </si>
  <si>
    <t>Sơ đồ cơ cấu phát triển khu quy hoạch (các sơ đồ phân tích hiện trạng và đề xuất các phương án kèm theo thuyết minh nội dung về tiêu chí xem xét, lựa chọn các phương án);</t>
  </si>
  <si>
    <t>Thể hiện khung hệ thống giao thông chính, mối liên kết giữa các khu vực chức năng chính, các khu vực trung tâm và hướng phát triển mở rộng khu chức năng. Bản vẽ thể hiện trên nền bản đồ địa hình tỷ lệ 1/5.000 hoặc 1/10.000.</t>
  </si>
  <si>
    <t>Bản đồ định hướng phát triển không gian:</t>
  </si>
  <si>
    <t>Xác định cấu trúc phát triển không gian theo các khu vực chức năng; các khu vực trọng điểm, khu vực kiến trúc, cảnh quan, các trục không gian chính, hệ thống quảng trường, khu vực cửa ngõ, công trình điểm nhấn của khu chức năng; các liên kết về giao thông và hạ tầng kỹ thuật giữa các khu vực; các khu vực dự kiến xây dựng công trình ngầm (nếu có).</t>
  </si>
  <si>
    <t>Xác định và thể hiện phạm vi ranh giới các khu vực cần can thiệp kiểm soát phát triển như: Khu vực bảo tồn tôn tạo, cải tạo chỉnh trang, khu vực phát triển mới, các khu vực kiến trúc cảnh quan khác cần được bảo vệ,.... Bản vẽ thể hiện trên nền bản đồ địa hình tỷ lệ 1/10.000.</t>
  </si>
  <si>
    <t xml:space="preserve">Bản đồ quy hoạch sử dụng đất theo các giai đoạn quy hoạch: </t>
  </si>
  <si>
    <t>Vị trí, quy mô của các chức năng sử dụng đất theo quy định tại Phụ lục VII của Thông tư này; xác định quy mô dân số (nếu có), đất đai, chỉ tiêu sử dụng đất của từng khu vực trong khu chức năng theo các giai đoạn phát triển. Đối với các khu vực không gian chính của khu kinh tế, khu công nghệ cao, khu nghiên cứu, đào tạo cần quy định tầng cao xây dựng tối đa và tối thiểu. Bản vẽ thể hiện trên nền bản đồ địa hình tỷ lệ 1/10.000.</t>
  </si>
  <si>
    <t xml:space="preserve">Các bản vẽ định hướng kiểm soát về kiến trúc, cảnh quan: </t>
  </si>
  <si>
    <t>Xác định các vùng kiến trúc, cảnh quan trong khu quy hoạch; đề xuất tổ chức không gian các trục, khu chức năng quan trọng (khu trung tâm, khu vực cửa ngõ, trục không gian chính, quảng trường, không gian cây xanh, mặt nước và các khu vực, công trình điểm nhấn,...). Bản vẽ thể hiện trên nền bản đồ địa hình theo tỷ lệ thích hợp.</t>
  </si>
  <si>
    <t xml:space="preserve">Các bản đồ định hướng phát triển hạ tầng kỹ thuật: </t>
  </si>
  <si>
    <t>Xác định mạng lưới, vị trí, quy mô các công trình hạ tầng kỹ thuật cấp quốc gia, vùng, tỉnh và đô thị trong phạm vi lập quy hoạch chung khu chức năng theo từng chuyên ngành gồm chuẩn bị kỹ thuật, giao thông (đến cấp đường chính khu vực), cấp nước, cung cấp năng lượng, thoát nước và xử lý nước thải, quản lý chất thải rắn, nghĩa trang, hạ tầng viễn thông thụ động và công trình hạ tầng kỹ thuật khác. Bản vẽ thể hiện trên nền bản đồ quy hoạch sử dụng đất khu chức năng theo các giai đoạn quy hoạch kết hợp bản đồ địa hình tỷ lệ 1/10.000.</t>
  </si>
  <si>
    <t>Quy định quản lý theo đồ án quy hoạch chung xây dựng khu chức năng: Nội dung theo quy định tại khoản 1 Điều 15 Nghị định số 44/2015/NĐ-CP và phải có các bản vẽ khổ A3 kèm theo.</t>
  </si>
  <si>
    <t>Dự thảo Tờ trình và dự thảo Quyết định phê duyệt đồ án quy hoạch.</t>
  </si>
  <si>
    <t>Tổng cộng (tháng)</t>
  </si>
  <si>
    <t>Thu thập, nghiên cứu tài liệu có liên quan</t>
  </si>
  <si>
    <t>Thuyết minh đồ án (Nội dung công việc theo mục 2 điều 25 thông tư 04/2022/TT-BXD ngày 24/10/2022)</t>
  </si>
  <si>
    <t>Phụ lục kèm theo thuyết minh (các giải trình, phụ lục đính kèm, giải thích, luận cứ bổ sung cho thuyết minh; bản vẽ minh họa; các số liệu tính toán). Phụ lục đính kèm văn bản pháp lý liên quan</t>
  </si>
  <si>
    <t>Đánh giá và khảo sát hiện trạng</t>
  </si>
  <si>
    <t>Đơn vị</t>
  </si>
  <si>
    <t>Đại biểu: Đại diện UBND xã, phòng ban, Sở</t>
  </si>
  <si>
    <t>Chi phí tư vấn đấu thầu</t>
  </si>
  <si>
    <t>Chi phí giám sát kháo sát</t>
  </si>
  <si>
    <t>1.1</t>
  </si>
  <si>
    <t>1.2</t>
  </si>
  <si>
    <t>TỔNG HỢP DỰ TOÁN</t>
  </si>
  <si>
    <t xml:space="preserve">NỘI DUNG CHI PHÍ </t>
  </si>
  <si>
    <t>KÝ HIỆU</t>
  </si>
  <si>
    <t>CÁCH TÍNH</t>
  </si>
  <si>
    <t>GHI CHÚ</t>
  </si>
  <si>
    <t>G1</t>
  </si>
  <si>
    <t>Dự toán chi tiết</t>
  </si>
  <si>
    <t>G2</t>
  </si>
  <si>
    <t>đồng</t>
  </si>
  <si>
    <t>G3</t>
  </si>
  <si>
    <t>G5</t>
  </si>
  <si>
    <t>G</t>
  </si>
  <si>
    <t>LÀM TRÒN:</t>
  </si>
  <si>
    <t>CỘNG HOÀ XÃ HỘI CHỦ NGHĨA VIỆT NAM</t>
  </si>
  <si>
    <t>--------***-------</t>
  </si>
  <si>
    <t>THUYẾT MINH DỰ TOÁN</t>
  </si>
  <si>
    <t>I. Cơ sở lập dự toán:</t>
  </si>
  <si>
    <t>II. Giá trị tổng dự toán:</t>
  </si>
  <si>
    <t>CỘNG HÒA XÃ HỘI CHỦ NGHĨA VIỆT NAM</t>
  </si>
  <si>
    <t>Độc lập - Tự do - Hạnh phúc</t>
  </si>
  <si>
    <t xml:space="preserve">DỰ TOÁN CHI PHÍ </t>
  </si>
  <si>
    <t>B¾c ninh, 5/2007</t>
  </si>
  <si>
    <t>-</t>
  </si>
  <si>
    <t>Nghị định số 174/2025/NĐ-CP ngày 30/06/2025 của Chính phủ quy định chính sách giảm thuế Giá trị gia tăng theo Nghị quyết số 204/2025/QH15 ngày 17/06/2025 của Quốc hội;</t>
  </si>
  <si>
    <t>×</t>
  </si>
  <si>
    <t>THÀNH TIỀN
(VNĐ)</t>
  </si>
  <si>
    <t>Thông tư 17/2025/TT-BXD ngày 30/06/2025</t>
  </si>
  <si>
    <t>Thông tư 35/2023/TT-BTC ngày 31/05/2023</t>
  </si>
  <si>
    <t>Bảng 8 - Thông tư 17/2025/TT-BXD ngày 30/06/2025</t>
  </si>
  <si>
    <t>Giá trị
(đồng)</t>
  </si>
  <si>
    <t>Nghị định số 104/2026/NĐ-CP ngày 31/03/2026 của Chính phủ quy định việc lập dự toán, quản lý, sử dụng và quyết toán chi thường xuyên để thực hiện các nhiệm vụ quy định tại Điều 40 Luật Ngân sách Nhà nước;</t>
  </si>
  <si>
    <t>Thông tư số 35/2023/TT-BTC ngày 31/05/2023 của Bộ Tài chính quy định mức thu, chế độ thu, nộp, quản lý và sử dụng phí thẩm định các đồ án quy hoạch;</t>
  </si>
  <si>
    <t>Thông tư số 12/2025/TT-BTC ngày 19/03/2025 của Bộ Tài chính sửa đổi, bổ sung một số điều của Thông tư số 40/2017/TT-BTC ngày 28/04/2017 của Bộ trưởng Bộ Tài chính quy định chế độ công tác phí, chế độ chi hội nghị;</t>
  </si>
  <si>
    <t>ĐVT</t>
  </si>
  <si>
    <t>Thuế VAT (8%)</t>
  </si>
  <si>
    <t>2.2</t>
  </si>
  <si>
    <t>VÍ DỤ NỘI SUY GIÁ TRỊ BẰNG HÀM TREND</t>
  </si>
  <si>
    <r>
      <t xml:space="preserve">Cú pháp lệnh: </t>
    </r>
    <r>
      <rPr>
        <b/>
        <i/>
        <sz val="12"/>
        <rFont val="Times New Roman"/>
        <family val="1"/>
      </rPr>
      <t>TREND(known_y's,known_x's,new_x's,const)</t>
    </r>
    <r>
      <rPr>
        <i/>
        <sz val="12"/>
        <rFont val="Times New Roman"/>
        <family val="1"/>
      </rPr>
      <t xml:space="preserve">
</t>
    </r>
  </si>
  <si>
    <t>Định mức (trđ)</t>
  </si>
  <si>
    <t>Thuyết minh tổng hợp A4:</t>
  </si>
  <si>
    <t>Chi phí tổ chức lấy ý kiến của cơ quan, tổ chức và đại diện cộng đồng dân cư</t>
  </si>
  <si>
    <t>Chi phí công bố quy hoạch</t>
  </si>
  <si>
    <t>Nghị định số 178/2025/NĐ-CP ngày 01/07/2025 của Chính phủ quy định chi tiết một số điều của Luật Quy hoạch đô thị và nông thôn; Nghị định số 34/2026/NĐ-CP ngày 22/01/2026 của Chính phủ sửa đổi, bổ sung một số điều của nghị định số 178/2025/NĐ-CP ngày 01/07/2025 của Chính phủ quy định chi tiết một số điều của luật Quy hoạch đô thị và Nông thôn;</t>
  </si>
  <si>
    <t>Đơn giá
(đồng/ĐVT)</t>
  </si>
  <si>
    <t>người</t>
  </si>
  <si>
    <t>BẢNG TÍNH CHI PHÍ LẬP ĐIỀU CHỈNH QUY HOẠCH</t>
  </si>
  <si>
    <t>Chi phí lập QH sản xuất, QH SDĐ (25%)</t>
  </si>
  <si>
    <t>Quy mô
diện tích (ha)</t>
  </si>
  <si>
    <t>Chi phí điều chỉnh QHC (50%)</t>
  </si>
  <si>
    <t>gói</t>
  </si>
  <si>
    <t>+ Đóng quyển</t>
  </si>
  <si>
    <t>+ In đen trắng (1 bộ)</t>
  </si>
  <si>
    <t>Đơn giá</t>
  </si>
  <si>
    <t>Tổng cộng trước thuế</t>
  </si>
  <si>
    <t>Tổng cộng sau thuế</t>
  </si>
  <si>
    <t>Diện tích dự án:</t>
  </si>
  <si>
    <t>Chi phí khảo sát địa hình</t>
  </si>
  <si>
    <r>
      <t>Chi phí thẩm định đồ án quy hoạch  (</t>
    </r>
    <r>
      <rPr>
        <i/>
        <sz val="12"/>
        <rFont val="Times New Roman"/>
        <family val="1"/>
      </rPr>
      <t>Tỷ lệ × Giá trị lập đồ án quy hoạch trước thuế</t>
    </r>
    <r>
      <rPr>
        <sz val="12"/>
        <rFont val="Times New Roman"/>
        <family val="1"/>
      </rPr>
      <t>)</t>
    </r>
  </si>
  <si>
    <r>
      <t>Chi phí quản lý nghiệp vụ lập đồ án quy hoạch (</t>
    </r>
    <r>
      <rPr>
        <i/>
        <sz val="12"/>
        <rFont val="Times New Roman"/>
        <family val="1"/>
      </rPr>
      <t>Tỷ lệ × Giá trị lập đồ án quy hoạch trước thuế</t>
    </r>
    <r>
      <rPr>
        <sz val="12"/>
        <rFont val="Times New Roman"/>
        <family val="1"/>
      </rPr>
      <t>)</t>
    </r>
  </si>
  <si>
    <t>Chi phí lập hồ sơ quy hoạch theo hệ thống thông tin địa lý (GIS)</t>
  </si>
  <si>
    <t>G9</t>
  </si>
  <si>
    <t>Thông tư 17/2025/TT-BXD ngày 30/6/2025</t>
  </si>
  <si>
    <t>G10</t>
  </si>
  <si>
    <t>G11</t>
  </si>
  <si>
    <t xml:space="preserve"> - Chi phí lập nhiệm vụ khảo sát</t>
  </si>
  <si>
    <t xml:space="preserve"> - Chi phí giám sát công tác khảo sát</t>
  </si>
  <si>
    <t xml:space="preserve"> - Chi phí thẩm định HSMT </t>
  </si>
  <si>
    <t>Nghị định 214/2025/NĐ-CP ngày 04/08/2025</t>
  </si>
  <si>
    <t xml:space="preserve"> - Chi phí thẩm định kết quả LCNT</t>
  </si>
  <si>
    <t xml:space="preserve">đồng </t>
  </si>
  <si>
    <t>4.1</t>
  </si>
  <si>
    <t>Chi phí thẩm định đồ án quy hoạch</t>
  </si>
  <si>
    <t>Định mức (%)</t>
  </si>
  <si>
    <t>CP lập đồ án (trđ)</t>
  </si>
  <si>
    <t>Chi phí thẩm định nhiệm vụ quy hoạch (Vận dụng)</t>
  </si>
  <si>
    <t>Kết quả nội suy</t>
  </si>
  <si>
    <t>Giá trị dự án:</t>
  </si>
  <si>
    <t>CP lập nhiệm vụ đồ án (trđ)</t>
  </si>
  <si>
    <t>Chi phí quản lý nghiệp vụ công tác lập quy hoạch</t>
  </si>
  <si>
    <t>Bảng 2.18 - TT 12/2021-BXD</t>
  </si>
  <si>
    <t>Bảng 8 - TT 17/2025-BXD</t>
  </si>
  <si>
    <t>TT 35/2023-BTC</t>
  </si>
  <si>
    <t>CP gói thầu tư vấn (tỷ đồng)</t>
  </si>
  <si>
    <t>CP gói thầu KSĐH (tỷ đồng)</t>
  </si>
  <si>
    <t xml:space="preserve"> - Chi phí kiểm tra, thẩm định, nghiệm thu chất lượng sản phẩm đo đạc và bản đồ</t>
  </si>
  <si>
    <t>Thông tư 10/2021/TT-BXD ngày 25/08/2021 (vận dụng)</t>
  </si>
  <si>
    <t>Ghi chú:</t>
  </si>
  <si>
    <t xml:space="preserve"> - Thuế giá trị gia tăng, hệ số: 1,08</t>
  </si>
  <si>
    <t>In phát tờ rơi công bố</t>
  </si>
  <si>
    <t>Tạm tính</t>
  </si>
  <si>
    <t>tờ</t>
  </si>
  <si>
    <t>Nghị định số 214/2025/NĐ-CP ngày 04/08/2025 của Chính phủ quy định chi tiết một số điều và biện pháp thi hành luật đấu thầu về lựa chọn nhà thầu;</t>
  </si>
  <si>
    <t>Thông tư số 10/2021/TT-BXD ngày 25/08/2021 của Bộ Xây dựng hướng dẫn một số điều và biện pháp thi hành nghị định số 06/2021/NĐ-CP ngày 26/01/2021 và Nghị định số 44/2016/NĐ-CP ngày 15/5/2016 của Chính phủ;</t>
  </si>
  <si>
    <t>G6</t>
  </si>
  <si>
    <t>G7</t>
  </si>
  <si>
    <t>G8</t>
  </si>
  <si>
    <r>
      <t>G</t>
    </r>
    <r>
      <rPr>
        <i/>
        <vertAlign val="subscript"/>
        <sz val="12"/>
        <rFont val="Times New Roman"/>
        <family val="1"/>
      </rPr>
      <t>nvks</t>
    </r>
  </si>
  <si>
    <r>
      <t>G</t>
    </r>
    <r>
      <rPr>
        <i/>
        <vertAlign val="subscript"/>
        <sz val="12"/>
        <rFont val="Times New Roman"/>
        <family val="1"/>
      </rPr>
      <t>gsks</t>
    </r>
  </si>
  <si>
    <t>Nội dung thực hiện</t>
  </si>
  <si>
    <t xml:space="preserve">Thời gian thực hiện </t>
  </si>
  <si>
    <t xml:space="preserve">Thời gian hoàn thành </t>
  </si>
  <si>
    <t>Đơn vị thực hiện</t>
  </si>
  <si>
    <t>Đơn vị phối hợp thực hiện</t>
  </si>
  <si>
    <t>Bước 1</t>
  </si>
  <si>
    <t>Lập, thẩm định và phê duyệt dự toán chi phí lập nhiệm vụ quy hoạch</t>
  </si>
  <si>
    <t>Phòng Kinh tế</t>
  </si>
  <si>
    <t>Bước 2</t>
  </si>
  <si>
    <t>10 ngày</t>
  </si>
  <si>
    <t>Bước 3</t>
  </si>
  <si>
    <t>Bước 4</t>
  </si>
  <si>
    <t>7 ngày</t>
  </si>
  <si>
    <t>Bước 5</t>
  </si>
  <si>
    <t>15 ngày</t>
  </si>
  <si>
    <t>Sở Xây dựng tỉnh Lạng Sơn</t>
  </si>
  <si>
    <t>Bước 6</t>
  </si>
  <si>
    <t>5 ngày</t>
  </si>
  <si>
    <t>Hội đồng thẩm định quy hoạch tỉnh Lạng Sơn quy định tại khoản 3, Điều 40 Luật QHĐT&amp;NT</t>
  </si>
  <si>
    <t>Bước 7</t>
  </si>
  <si>
    <t xml:space="preserve">UBND tỉnh Lạng Sơn </t>
  </si>
  <si>
    <t>Lập, phê duyệt kế hoạch lựa chọn nhà thầu</t>
  </si>
  <si>
    <t>Khảo sát, đo vẽ, lập hồ sơ quy hoạch</t>
  </si>
  <si>
    <t>30 ngày</t>
  </si>
  <si>
    <t>Sở Xây dựng</t>
  </si>
  <si>
    <t>Bước 8</t>
  </si>
  <si>
    <t>Hội đồng thẩm định</t>
  </si>
  <si>
    <t>Bước 9</t>
  </si>
  <si>
    <t>UBND tỉnh Lạng Sơn</t>
  </si>
  <si>
    <t>Bước 10</t>
  </si>
  <si>
    <t>Trình, phê duyệt kế hoạch lựa chọn nhà thầu;</t>
  </si>
  <si>
    <t>2 ngày</t>
  </si>
  <si>
    <t>7 ngày làm việc</t>
  </si>
  <si>
    <t>Lựa chọn đơn vị tư vấn lập nhiệm vụ quy hoạch và dự toán quy hoạch (theo quy định của Luật đấu thầu)</t>
  </si>
  <si>
    <t>Đơn vị tư vấn lựa chọn nhà thầu</t>
  </si>
  <si>
    <t>Lấy ý kiến cộng đồng dân cư</t>
  </si>
  <si>
    <t>Tiếp thu, hoàn thiện hồ sơ đồ án quy hoạch trình thẩm định</t>
  </si>
  <si>
    <t>Lập nhiệm vụ quy hoạch và dự toán quy hoạch</t>
  </si>
  <si>
    <t>Bước 11</t>
  </si>
  <si>
    <t>Trình thẩm định nhiệm vụ quy hoạch và dự toán quy hoạch</t>
  </si>
  <si>
    <t>Phòng Kinh tế thuê tư vấn lập nhiệm vụ quy hoạch</t>
  </si>
  <si>
    <t>Phòng Kinh tế và đơn vị tư vấn lập nhiệm vụ quy hoạch</t>
  </si>
  <si>
    <t>Bước 12</t>
  </si>
  <si>
    <t>Tháng 05/2026</t>
  </si>
  <si>
    <t>Phê duyệt Nhiệm vụ quy hoạch và dự toán quy hoạch</t>
  </si>
  <si>
    <t>Tổ chức lựa chọn đơn vị tư vấn khảo sát, lập quy hoạch, giám sát khảo sát ... (theo quy định của Luật Đấu thầu)</t>
  </si>
  <si>
    <t>Tổng hợp, tiếp thu, giải trình các ý kiến tham gia của các cơ quan quản lý nhà nước có liên quan, hoàn thiện hồ sơ nhiệm vụ quy hoạch</t>
  </si>
  <si>
    <t>Tổ chức lấy ý kiến các cơ quan quản lý nhà nước có liên quan</t>
  </si>
  <si>
    <t>Tổng hợp, tiếp thu, giải trình các ý kiến tham gia của các cơ quan quản lý nhà nước, tổ chức và chuyên gia có liên quan, hoàn thiện hồ sơ đồ án quy hoạch</t>
  </si>
  <si>
    <t>Tổ chức lấy ý kiến các cơ quan quản lý nhà nước, tổ chức và chuyên gia có liên quan</t>
  </si>
  <si>
    <t>Trình thẩm định đồ án quy hoạch</t>
  </si>
  <si>
    <t>Bước 13</t>
  </si>
  <si>
    <t>Công bố đồ án quy hoạch</t>
  </si>
  <si>
    <t>Tổng hợp, tiếp thu và hoàn thiện hồ sơ trình phê duyệt đồ án quy hoạch</t>
  </si>
  <si>
    <t>Đơn vị tư vấn lập quy hoạch</t>
  </si>
  <si>
    <t>Đơn vị tư vấn lập nhiệm vụ quy hoạch</t>
  </si>
  <si>
    <t>Họp Hội đồng thẩm định đồ án quy hoạch</t>
  </si>
  <si>
    <t>Thẩm định nhiệm vụ quy hoạch và dự toán quy hoạch</t>
  </si>
  <si>
    <t>Thẩm định đồ án quy hoạch</t>
  </si>
  <si>
    <t>Phê duyệt đồ án quy hoạch</t>
  </si>
  <si>
    <t>Họp Hội đồng thẩm định nhiệm vụ quy hoạch</t>
  </si>
  <si>
    <t>In bản vẽ:</t>
  </si>
  <si>
    <t>Lập nhiệm vụ quy hoạch chung</t>
  </si>
  <si>
    <t>Lập quy hoạch chung</t>
  </si>
  <si>
    <t>270 ngày</t>
  </si>
  <si>
    <t>Tháng 06/2026</t>
  </si>
  <si>
    <t>Tháng 07/2027</t>
  </si>
  <si>
    <t>Thành lập BĐA vệ tinh</t>
  </si>
  <si>
    <t>Bảng 2 - TT 17/2025-BXD</t>
  </si>
  <si>
    <t>Quy mô dân số (người)</t>
  </si>
  <si>
    <t xml:space="preserve"> - Chi phí lập quy hoạch sản xuất và quy hoạch sử dụng đất của xã nông thôn</t>
  </si>
  <si>
    <t>THUYẾT MINH CÔNG VIỆC VÀ KHỐI LƯỢNG DỰ TOÁN</t>
  </si>
  <si>
    <t>Khối lượng, công việc chuyên gia tính toán trong dự toán:</t>
  </si>
  <si>
    <t>Chủ nhiệm đồ án quy hoạch: 01 người</t>
  </si>
  <si>
    <t xml:space="preserve">Nội dung công việc thực hiện: </t>
  </si>
  <si>
    <t xml:space="preserve"> + Khảo sát hiện trạng và sưu tầm tài liệu;</t>
  </si>
  <si>
    <t xml:space="preserve"> + Làm việc với các sở ban ngành liên quan đến khu vực lập quy hoạch, Thu thập các tài liệu, đánh giá các dự án, đồ án quy hoạch có liên quan tới khu vực nghiên cứu;</t>
  </si>
  <si>
    <t xml:space="preserve"> + Biên tập hồ sơ, viết thuyết minh báo cáo: Xây dựng kế hoạch triển khai;</t>
  </si>
  <si>
    <t xml:space="preserve"> + Rà soát kiểm tra các tài liệu nhằm bảo đảm đúng tiêu chuẩn và chất lượng quy định của từng bộ môn; </t>
  </si>
  <si>
    <t xml:space="preserve"> + Xây dựng ý tưởng lồng ghép, khớp nối quy hoạch; </t>
  </si>
  <si>
    <t xml:space="preserve"> + Kiểm tra, chỉnh sửa thuyết minh, báo cáo và bản vẽ của từng bộ môn; </t>
  </si>
  <si>
    <t xml:space="preserve"> + Tổng hợp thuyết minh, bản vẽ, dự thảo các văn bản liên quan để phục vụ báo cáo và hồ sơ trình thẩm định, phê duyệt.</t>
  </si>
  <si>
    <t>Chủ trì thiết kế kiến trúc: 01 người</t>
  </si>
  <si>
    <t xml:space="preserve"> + Khảo sát hiện trạng và sưu tầm tài liệu: Khảo sát hiện trạng; </t>
  </si>
  <si>
    <t xml:space="preserve"> + Biên tập hồ sơ, ghép nối quy hoạch, viết thuyết minh báo cáo: Xây dựng kế hoạch triển khai; </t>
  </si>
  <si>
    <t xml:space="preserve"> + Rà soát kiểm tra các tài liệu nhằm bảo đảm đúng tiêu chuẩn và chất lượng quy định của từng bộ môn, lập bản vẽ; </t>
  </si>
  <si>
    <t xml:space="preserve"> + Xây dựng ý tưởng lồng ghép, khớp nối quy hoạch, hoàn thiện bản vẽ; </t>
  </si>
  <si>
    <t xml:space="preserve"> + Viết thuyết minh, báo cáo phần quy hoạch.</t>
  </si>
  <si>
    <t>Chuyên gia thiết kế kiến trúc: 01 người</t>
  </si>
  <si>
    <t xml:space="preserve"> + Khảo sát hiện trạng và sưu tầm tài liệu: </t>
  </si>
  <si>
    <t xml:space="preserve"> + Lập bản vẽ và viết thuyết minh phần quy hoạch theo  các tài liệu và ý tưởng được Chủ trì bộ môn thông qua;</t>
  </si>
  <si>
    <t xml:space="preserve"> + Chỉnh sửa và hoàn thiện bản vẽ, thuyết minh phần quy hoạch sản xuất và quy hoạch sử dụng đất.</t>
  </si>
  <si>
    <t>HẠNG MỤC: LẬP QUY HOẠCH SẢN XUẤT VÀ QUY HOẠCH SỬ DỤNG ĐẤT CỦA XÃ NÔNG THÔN</t>
  </si>
  <si>
    <t>ĐVT: đồng</t>
  </si>
  <si>
    <t>Diễn giải cách tính</t>
  </si>
  <si>
    <t>Chi phí chuyên gia</t>
  </si>
  <si>
    <t>Theo bảng tính</t>
  </si>
  <si>
    <r>
      <t>C</t>
    </r>
    <r>
      <rPr>
        <vertAlign val="subscript"/>
        <sz val="12"/>
        <rFont val="Times New Roman"/>
        <family val="1"/>
      </rPr>
      <t>cg</t>
    </r>
  </si>
  <si>
    <t>Chi phí quản lý</t>
  </si>
  <si>
    <r>
      <t xml:space="preserve">50% </t>
    </r>
    <r>
      <rPr>
        <sz val="12"/>
        <rFont val="Calibri"/>
        <family val="2"/>
      </rPr>
      <t xml:space="preserve">× </t>
    </r>
    <r>
      <rPr>
        <sz val="12"/>
        <rFont val="Times New Roman"/>
        <family val="1"/>
      </rPr>
      <t>C</t>
    </r>
    <r>
      <rPr>
        <vertAlign val="subscript"/>
        <sz val="12"/>
        <rFont val="Times New Roman"/>
        <family val="1"/>
      </rPr>
      <t>cg</t>
    </r>
  </si>
  <si>
    <r>
      <t>C</t>
    </r>
    <r>
      <rPr>
        <vertAlign val="subscript"/>
        <sz val="12"/>
        <rFont val="Times New Roman"/>
        <family val="1"/>
      </rPr>
      <t>ql</t>
    </r>
  </si>
  <si>
    <r>
      <t>C</t>
    </r>
    <r>
      <rPr>
        <vertAlign val="subscript"/>
        <sz val="12"/>
        <rFont val="Times New Roman"/>
        <family val="1"/>
      </rPr>
      <t>k</t>
    </r>
  </si>
  <si>
    <t>Thu nhập chịu thuế tính trước</t>
  </si>
  <si>
    <r>
      <t>6% × (C</t>
    </r>
    <r>
      <rPr>
        <vertAlign val="subscript"/>
        <sz val="12"/>
        <rFont val="Times New Roman"/>
        <family val="1"/>
      </rPr>
      <t>cg</t>
    </r>
    <r>
      <rPr>
        <sz val="12"/>
        <rFont val="Times New Roman"/>
        <family val="1"/>
      </rPr>
      <t>+C</t>
    </r>
    <r>
      <rPr>
        <vertAlign val="subscript"/>
        <sz val="12"/>
        <rFont val="Times New Roman"/>
        <family val="1"/>
      </rPr>
      <t>ql</t>
    </r>
    <r>
      <rPr>
        <sz val="12"/>
        <rFont val="Times New Roman"/>
        <family val="1"/>
      </rPr>
      <t>)</t>
    </r>
  </si>
  <si>
    <t>TL</t>
  </si>
  <si>
    <t>Thuế giá trị gia tăng</t>
  </si>
  <si>
    <r>
      <t>8% × (C</t>
    </r>
    <r>
      <rPr>
        <vertAlign val="subscript"/>
        <sz val="12"/>
        <rFont val="Times New Roman"/>
        <family val="1"/>
      </rPr>
      <t>cg</t>
    </r>
    <r>
      <rPr>
        <sz val="12"/>
        <rFont val="Times New Roman"/>
        <family val="1"/>
      </rPr>
      <t>+C</t>
    </r>
    <r>
      <rPr>
        <vertAlign val="subscript"/>
        <sz val="12"/>
        <rFont val="Times New Roman"/>
        <family val="1"/>
      </rPr>
      <t>ql</t>
    </r>
    <r>
      <rPr>
        <sz val="12"/>
        <rFont val="Times New Roman"/>
        <family val="1"/>
      </rPr>
      <t>+C</t>
    </r>
    <r>
      <rPr>
        <vertAlign val="subscript"/>
        <sz val="12"/>
        <rFont val="Times New Roman"/>
        <family val="1"/>
      </rPr>
      <t>k</t>
    </r>
    <r>
      <rPr>
        <sz val="12"/>
        <rFont val="Times New Roman"/>
        <family val="1"/>
      </rPr>
      <t>+TL)</t>
    </r>
  </si>
  <si>
    <t>T</t>
  </si>
  <si>
    <t>Chi phí dự phòng</t>
  </si>
  <si>
    <r>
      <t>0% × (C</t>
    </r>
    <r>
      <rPr>
        <vertAlign val="subscript"/>
        <sz val="12"/>
        <rFont val="Times New Roman"/>
        <family val="1"/>
      </rPr>
      <t>cg</t>
    </r>
    <r>
      <rPr>
        <sz val="12"/>
        <rFont val="Times New Roman"/>
        <family val="1"/>
      </rPr>
      <t>+C</t>
    </r>
    <r>
      <rPr>
        <vertAlign val="subscript"/>
        <sz val="12"/>
        <rFont val="Times New Roman"/>
        <family val="1"/>
      </rPr>
      <t>ql</t>
    </r>
    <r>
      <rPr>
        <sz val="12"/>
        <rFont val="Times New Roman"/>
        <family val="1"/>
      </rPr>
      <t>+C</t>
    </r>
    <r>
      <rPr>
        <vertAlign val="subscript"/>
        <sz val="12"/>
        <rFont val="Times New Roman"/>
        <family val="1"/>
      </rPr>
      <t>k</t>
    </r>
    <r>
      <rPr>
        <sz val="12"/>
        <rFont val="Times New Roman"/>
        <family val="1"/>
      </rPr>
      <t>+TL+T)</t>
    </r>
  </si>
  <si>
    <r>
      <t>C</t>
    </r>
    <r>
      <rPr>
        <vertAlign val="subscript"/>
        <sz val="12"/>
        <rFont val="Times New Roman"/>
        <family val="1"/>
      </rPr>
      <t>dp</t>
    </r>
  </si>
  <si>
    <r>
      <t>C</t>
    </r>
    <r>
      <rPr>
        <b/>
        <vertAlign val="subscript"/>
        <sz val="12"/>
        <rFont val="Times New Roman"/>
        <family val="1"/>
      </rPr>
      <t>cg</t>
    </r>
    <r>
      <rPr>
        <b/>
        <sz val="12"/>
        <rFont val="Times New Roman"/>
        <family val="1"/>
      </rPr>
      <t>+C</t>
    </r>
    <r>
      <rPr>
        <b/>
        <vertAlign val="subscript"/>
        <sz val="12"/>
        <rFont val="Times New Roman"/>
        <family val="1"/>
      </rPr>
      <t>ql</t>
    </r>
    <r>
      <rPr>
        <b/>
        <sz val="12"/>
        <rFont val="Times New Roman"/>
        <family val="1"/>
      </rPr>
      <t>+C</t>
    </r>
    <r>
      <rPr>
        <b/>
        <vertAlign val="subscript"/>
        <sz val="12"/>
        <rFont val="Times New Roman"/>
        <family val="1"/>
      </rPr>
      <t>k</t>
    </r>
    <r>
      <rPr>
        <b/>
        <sz val="12"/>
        <rFont val="Times New Roman"/>
        <family val="1"/>
      </rPr>
      <t>+TL+T+C</t>
    </r>
    <r>
      <rPr>
        <b/>
        <vertAlign val="subscript"/>
        <sz val="12"/>
        <rFont val="Times New Roman"/>
        <family val="1"/>
      </rPr>
      <t>dp</t>
    </r>
  </si>
  <si>
    <r>
      <t>C</t>
    </r>
    <r>
      <rPr>
        <b/>
        <vertAlign val="subscript"/>
        <sz val="12"/>
        <rFont val="Times New Roman"/>
        <family val="1"/>
      </rPr>
      <t>tv</t>
    </r>
  </si>
  <si>
    <t>Mẫu số 12.1</t>
  </si>
  <si>
    <t>Đơn vị tính: VNĐ</t>
  </si>
  <si>
    <t>Chuyên gia
 thực hiện</t>
  </si>
  <si>
    <t>Vị trí dự kiến</t>
  </si>
  <si>
    <r>
      <t xml:space="preserve">Lương chuyên gia </t>
    </r>
    <r>
      <rPr>
        <i/>
        <sz val="12"/>
        <rFont val="Times New Roman"/>
        <family val="1"/>
      </rPr>
      <t>(theo Thông tư 004/2025/TT-BNV ngày 07/05/2025)</t>
    </r>
  </si>
  <si>
    <t>Số ngày
làm việc</t>
  </si>
  <si>
    <t>Thù lao cho chuyên gia</t>
  </si>
  <si>
    <t>Số năm kinh nghiệm</t>
  </si>
  <si>
    <t xml:space="preserve">Lương/ tháng </t>
  </si>
  <si>
    <t>Lương/ ngày</t>
  </si>
  <si>
    <t>(6)=(5)/26</t>
  </si>
  <si>
    <t>(8)=(6)x(7)</t>
  </si>
  <si>
    <t>Chuyên gia 01</t>
  </si>
  <si>
    <t>Chủ nhiệm đồ án quy hoạch</t>
  </si>
  <si>
    <t>Chuyên gia 02</t>
  </si>
  <si>
    <t>Chủ trì thiết kế bộ môn kiến trúc</t>
  </si>
  <si>
    <t>Chuyên gia 03</t>
  </si>
  <si>
    <t>Chuyên gia thiết kế bộ môn kiến trúc</t>
  </si>
  <si>
    <t>Diễn giải</t>
  </si>
  <si>
    <t>Đơn giá (đồng/ĐVT)</t>
  </si>
  <si>
    <t>Thành tiền (đồng)</t>
  </si>
  <si>
    <t>Khấu hao thiết bị văn phòng</t>
  </si>
  <si>
    <t>Máy tính (1 tháng x 5 máy x 9.832.848đ/máy/5 năm/12 tháng)</t>
  </si>
  <si>
    <t>máy</t>
  </si>
  <si>
    <t>Máy in (1 tháng x 1 máy x 5.391.000đ/máy/5 năm/12 tháng)</t>
  </si>
  <si>
    <t>Chi phí in ấn, photo văn phòng phẩm</t>
  </si>
  <si>
    <t>2.1</t>
  </si>
  <si>
    <t>Chi phí văn phòng phẩm (Bao gồm giấy in A4, mực in A4, bút, dụng cụ đóng tệp, gim …)</t>
  </si>
  <si>
    <t>tháng</t>
  </si>
  <si>
    <t xml:space="preserve">Chi phí in ấn, photo  </t>
  </si>
  <si>
    <t>2.2.1</t>
  </si>
  <si>
    <t>In trình họp (2 lần họp)</t>
  </si>
  <si>
    <t>In màu A0 (2 tờ × 3 bộ × 2 lần họp)</t>
  </si>
  <si>
    <t>- In đen trắng (1 bộ × 2 lần họp)</t>
  </si>
  <si>
    <t>- Photo đen trắng (9 bộ × 2 lần họp)</t>
  </si>
  <si>
    <t>- Đóng quyển</t>
  </si>
  <si>
    <t>2.2.2</t>
  </si>
  <si>
    <t>In nộp bài</t>
  </si>
  <si>
    <t>In màu A0 (5 tờ × 6 bộ)</t>
  </si>
  <si>
    <t>- In đen trắng (1 bộ)</t>
  </si>
  <si>
    <t>- Photo đen trắng (5 bộ)</t>
  </si>
  <si>
    <t>Chi phí mua USB 32Gb (Sandisk SDCZ71 Cruzer Force hoặc tương đương)</t>
  </si>
  <si>
    <t>cái</t>
  </si>
  <si>
    <t xml:space="preserve"> - Chi phí lập đồ án quy hoạch chung xã</t>
  </si>
  <si>
    <t>Định mức tối thiểu</t>
  </si>
  <si>
    <t>Giải khát giữa giờ (trà, nước, hoa quả, …), bao gồm đại biểu  xã, phòng ban, Sở và đại biểu đại diện cộng đồng dân cư</t>
  </si>
  <si>
    <t>In phát phiếu lấy ý kiến và tổng hợp lấy ý kiến</t>
  </si>
  <si>
    <t>Tháng 05/2027</t>
  </si>
  <si>
    <t>Tháng 06/2027</t>
  </si>
  <si>
    <t>G1+G2+…+G11</t>
  </si>
  <si>
    <t>Thông tư số 17/2025/TT-BXD ngày 30/06/2025 của Bộ Xây dựng ban hành định mức, phương pháp lập và quản lý chi phí cho hoạt động quy hoạch đô thị và nông thôn;</t>
  </si>
  <si>
    <t>BẢNG 2 - TỔNG HỢP DỰ TOÁN CHI PHÍ TƯ VẤN</t>
  </si>
  <si>
    <t xml:space="preserve">BẢNG 2.1 - CHI TIẾT THÙ LAO CHO CHUYÊN GIA </t>
  </si>
  <si>
    <t>BẢNG 2.2 - CHI PHÍ KHÁC CHO CHUYÊN GIA</t>
  </si>
  <si>
    <t>BẢNG 3 - CHI PHÍ TỔ CHỨC LẤY Ý KIẾN CỘNG ĐỒNG DÂN CƯ ĐỒ ÁN QUY HOẠCH</t>
  </si>
  <si>
    <t>BẢNG 4 - CHI PHÍ CÔNG BỐ QUY HỌACH</t>
  </si>
  <si>
    <t>≥7 năm</t>
  </si>
  <si>
    <t>Thông tư số 47/2024/TT-BTC ngày 10/07/2024 của Bộ Tài chính quy định mức thu, chế độ thu, nộp, miễn, quản lý và sử dụng phí khai thác, sử dụng thông tin dữ liệu đo đạc và bản đồ;</t>
  </si>
  <si>
    <t>≥5 năm</t>
  </si>
  <si>
    <r>
      <rPr>
        <sz val="12"/>
        <rFont val="Calibri"/>
        <family val="2"/>
      </rPr>
      <t>≥</t>
    </r>
    <r>
      <rPr>
        <sz val="12"/>
        <rFont val="Times New Roman"/>
        <family val="1"/>
      </rPr>
      <t>3 năm</t>
    </r>
  </si>
  <si>
    <t>Tiến độ thực hiện: 15 ngày</t>
  </si>
  <si>
    <t>ĐỒ ÁN: QUY HOẠCH CHUNG XÂY DỰNG XÃ CHÂU SƠN, TỈNH LẠNG SƠN ĐẾN NĂM 2045, TỶ LỆ 1/10.000</t>
  </si>
  <si>
    <t>ĐỊA ĐIỂM: XÃ CHÂU SƠN, TỈNH LẠNG SƠN</t>
  </si>
  <si>
    <t>Dân số dự kiến đến năm 2045 (người)</t>
  </si>
  <si>
    <t>Định mức chi phí lập QH (theo Bảng 2 - Thông tư 17/2025)</t>
  </si>
  <si>
    <t>Theo báo giá của đơn vị cung ứng</t>
  </si>
  <si>
    <t>KẾ HOẠCH TỔ CHỨC THỰC HIỆN</t>
  </si>
  <si>
    <t>UBND xã Châu Sơn</t>
  </si>
  <si>
    <t>UBND xã Châu Sơn và các sở, ngành, đơn vị có liên quan</t>
  </si>
  <si>
    <t>UBND xã Châu Sơn và các sở, ngành, đơn vị có liên quan và đơn vị tư vấn lập nhiệm vụ quy hoạch</t>
  </si>
  <si>
    <t>UBND xã Châu Sơn, đơn vị tư vấn lập nhiệm vụ quy hoạch</t>
  </si>
  <si>
    <t>UBND xã Châu Sơn và đơn vị tư vấn lập nhiệm vụ quy hoạch</t>
  </si>
  <si>
    <t>Sở Xây dựng, UBND xã Châu Sơn và đơn vị tư vấn lập nhiệm vụ quy hoạch</t>
  </si>
  <si>
    <t>Phòng Kinh tế, UBND xã Châu Sơn và các sở ban ngành có liên quan</t>
  </si>
  <si>
    <t>Các cơ quan, tổ chức trên địa bàn xã Châu Sơn, các sở ban ngành và đơn vị tư vấn lập quy hoạch</t>
  </si>
  <si>
    <t>Các phòng ban trực thuộc UBND xã Châu Sơn và đơn vị tư vấn lập quy hoạch</t>
  </si>
  <si>
    <t>UBND xã Châu Sơn, đơn vị tư vấn lập quy hoạch</t>
  </si>
  <si>
    <t>Sở Xây dựng, UBND xã Châu Sơn, đơn vị tư vấn lập quy hoạch</t>
  </si>
  <si>
    <t>Tháng 03/2026</t>
  </si>
  <si>
    <t>Tháng 04/2026</t>
  </si>
  <si>
    <t>Tháng 03/2027</t>
  </si>
  <si>
    <t>Tháng 04/2027</t>
  </si>
  <si>
    <t>Tên công tác</t>
  </si>
  <si>
    <t>Khó khăn</t>
  </si>
  <si>
    <t xml:space="preserve">Mua tư liệu bản đồ khu vực </t>
  </si>
  <si>
    <t>Mảnh chính quy</t>
  </si>
  <si>
    <t>Dữ liệu vệ tinh quang học Pleiades của hãng Airbus:
- Dữ liệu: ảnh gốc: Độ phân giải: 0,5m 
- Mức xử lý: 1A; 
- Thời gian chụp: Quý II/2025 đến nay</t>
  </si>
  <si>
    <r>
      <t>Km</t>
    </r>
    <r>
      <rPr>
        <vertAlign val="superscript"/>
        <sz val="12"/>
        <color theme="1"/>
        <rFont val="Times New Roman"/>
        <family val="1"/>
        <charset val="204"/>
      </rPr>
      <t>2</t>
    </r>
  </si>
  <si>
    <t>Đo vẽ bù chi tiết địa hình (Khoảng cao đều 10m)</t>
  </si>
  <si>
    <t>Xuất bản đồ theo các định dạng sản phẩm quy định</t>
  </si>
  <si>
    <t>Ghi chú khối lượng</t>
  </si>
  <si>
    <t>Phạm vi khu vực nằm trên 16 tờ bản đồ địa hình quốc gia 1:10.000</t>
  </si>
  <si>
    <r>
      <t>Diện tích BĐĐH 1:10.000 = 45km</t>
    </r>
    <r>
      <rPr>
        <vertAlign val="superscript"/>
        <sz val="11"/>
        <color theme="1"/>
        <rFont val="Times New Roman"/>
        <family val="1"/>
        <charset val="204"/>
      </rPr>
      <t>2</t>
    </r>
    <r>
      <rPr>
        <sz val="11"/>
        <color theme="1"/>
        <rFont val="Times New Roman"/>
        <family val="1"/>
      </rPr>
      <t>/ mảnh</t>
    </r>
  </si>
  <si>
    <t>=== &gt;</t>
  </si>
  <si>
    <t>Mảnh quy đổi</t>
  </si>
  <si>
    <r>
      <t>305.78 km</t>
    </r>
    <r>
      <rPr>
        <vertAlign val="superscript"/>
        <sz val="11"/>
        <color theme="1"/>
        <rFont val="Times New Roman"/>
        <family val="1"/>
        <charset val="204"/>
      </rPr>
      <t>2</t>
    </r>
  </si>
  <si>
    <t>Hợp đồng số 0804/2026/HĐTV, ký ngày 08/04/2026</t>
  </si>
  <si>
    <t>Tiến độ thực hiện: 08 ngày</t>
  </si>
  <si>
    <t>Bảng 2 - Thông tư 17/2025/TT-BXD ngày 30/06/2025</t>
  </si>
  <si>
    <r>
      <t xml:space="preserve">Chi phí lập đồ án quy hoạch chung xã </t>
    </r>
    <r>
      <rPr>
        <i/>
        <sz val="12"/>
        <rFont val="Times New Roman"/>
        <family val="1"/>
      </rPr>
      <t>(Quy mô dân số năm 2045 dự kiến 10.120 người)</t>
    </r>
  </si>
  <si>
    <t>Thành lập bản đồ gốc hiện chỉnh dạng số tỷ lệ 1:10.000</t>
  </si>
  <si>
    <t>/ 45 km2  =</t>
  </si>
  <si>
    <t>Chi phí lập HSMT, đánh giá HSDT tư vấn (Khảo sát địa hình)</t>
  </si>
  <si>
    <t>Bảng 2.26 - Thông tư 38/2026/TT-BXD ngày 26/06/2026</t>
  </si>
  <si>
    <t>Thông tư 36/2026/TT-BXD ngày 26/06/2026</t>
  </si>
  <si>
    <t>Bảng 2.21 - Thông tư 38/2026/TT-BXD ngày 26/06/2026</t>
  </si>
  <si>
    <t>Vận dụng Thông tư 03/2023/TT-BTC ngày 10/01/2023</t>
  </si>
  <si>
    <t>Thông tư 12/2025/TT-BTC ngày 19/03/2025</t>
  </si>
  <si>
    <t>Thư ký</t>
  </si>
  <si>
    <t>Chủ trì công bố</t>
  </si>
  <si>
    <r>
      <t>In hồ sơ quy hoạch căng treo lấy ý kiến</t>
    </r>
    <r>
      <rPr>
        <i/>
        <sz val="12"/>
        <rFont val="Times New Roman"/>
        <family val="1"/>
      </rPr>
      <t xml:space="preserve"> (dự kiến 4 bộ tại 4 xã trước sáp nhập)</t>
    </r>
  </si>
  <si>
    <t>+ In màu A0 (11 tờ × 4 bộ)</t>
  </si>
  <si>
    <t>+ In màu A3 (11 tờ × 4 bộ)</t>
  </si>
  <si>
    <t>+ Photo đen trắng (3 bộ)</t>
  </si>
  <si>
    <r>
      <t xml:space="preserve">Đại biểu: Đại diện UBND xã, phòng ban, Sở
</t>
    </r>
    <r>
      <rPr>
        <i/>
        <sz val="12"/>
        <rFont val="Times New Roman"/>
        <family val="1"/>
      </rPr>
      <t>- Số lượng đại biểu dự kiến cho 1 lần lấy ý kiến là 10 người, mỗi ngày lấy ý kiến tại 2 địa điểm;
- Xã Châu Sơn dự kiến có 24 thôn, tạm tính lấy ý kiến tại 4 xã trước sáp nhập;</t>
    </r>
  </si>
  <si>
    <r>
      <t xml:space="preserve">Đại biểu: Đại diện cộng đồng dân cư
</t>
    </r>
    <r>
      <rPr>
        <i/>
        <sz val="12"/>
        <rFont val="Times New Roman"/>
        <family val="1"/>
      </rPr>
      <t>- Số lượng đại biểu đại diện cộng đồng dân cư 1 thôn dự kiến 6 người;
- Xã Châu Sơn dự kiến có 24 thôn;</t>
    </r>
  </si>
  <si>
    <t>Trang 3 - Phụ lục kèm theo Thông tư số 47/TT-BTC ngày 10/07/2024</t>
  </si>
  <si>
    <r>
      <rPr>
        <i/>
        <sz val="12"/>
        <rFont val="Times New Roman"/>
        <family val="1"/>
      </rPr>
      <t>Mục 1.6.3 Thành lập Bình đồ ảnh Tỷ lệ 1:10.000 (KK2)</t>
    </r>
    <r>
      <rPr>
        <sz val="12"/>
        <rFont val="Times New Roman"/>
        <family val="1"/>
      </rPr>
      <t xml:space="preserve"> - Thông tư số 70/2025/TT-BNNMT ngày 28/11/2025</t>
    </r>
  </si>
  <si>
    <r>
      <rPr>
        <i/>
        <sz val="12"/>
        <rFont val="Times New Roman"/>
        <family val="1"/>
      </rPr>
      <t>Mục 2.3 Rà soát, phân loại và biên tập nội dung dữ liệu Tỷ lệ 1:10.000 (KK2)</t>
    </r>
    <r>
      <rPr>
        <sz val="12"/>
        <rFont val="Times New Roman"/>
        <family val="1"/>
      </rPr>
      <t xml:space="preserve"> - Thông tư số 70/2025/TT-BNNMT ngày 28/11/2025</t>
    </r>
  </si>
  <si>
    <r>
      <rPr>
        <i/>
        <sz val="12"/>
        <rFont val="Times New Roman"/>
        <family val="1"/>
      </rPr>
      <t>Mục 1.9.1.2 Đo bù bằng kỹ thuật GNSS động (KK3)</t>
    </r>
    <r>
      <rPr>
        <sz val="12"/>
        <rFont val="Times New Roman"/>
        <family val="1"/>
        <charset val="204"/>
      </rPr>
      <t xml:space="preserve"> - Thông tư số 70/2025/TT-BNNMT ngày 28/11/2025 (Phạm vi thực hiện có tỷ lệ biến động nhỏ về địa hình, do vậy khối lượng đo bù chi tiết địa hình được tạm tính bằng 2%)</t>
    </r>
  </si>
  <si>
    <r>
      <rPr>
        <i/>
        <sz val="12"/>
        <rFont val="Times New Roman"/>
        <family val="1"/>
      </rPr>
      <t>Mục 1.9.2.3 Điều tra đối tượng địa lý và thu nhận dữ liệu thuộc tính ở thực địa tỷ lệ 1:10.000 (KK2)</t>
    </r>
    <r>
      <rPr>
        <sz val="12"/>
        <rFont val="Times New Roman"/>
        <family val="1"/>
      </rPr>
      <t xml:space="preserve"> - Thông tư số 70/2025/TT-BNNMT ngày 28/11/2025</t>
    </r>
  </si>
  <si>
    <r>
      <rPr>
        <i/>
        <sz val="12"/>
        <rFont val="Times New Roman"/>
        <family val="1"/>
      </rPr>
      <t>Thành lập bản đồ địa hình 1:10.000 từ CSDL cùng tỷ lệ</t>
    </r>
    <r>
      <rPr>
        <sz val="12"/>
        <rFont val="Times New Roman"/>
        <family val="1"/>
      </rPr>
      <t xml:space="preserve"> - Thông tư số 70/2025/TT-BNNMT ngày 28/11/2025</t>
    </r>
  </si>
  <si>
    <r>
      <rPr>
        <i/>
        <sz val="12"/>
        <rFont val="Times New Roman"/>
        <family val="1"/>
      </rPr>
      <t>Xuất bản đồ theo các định dạng sẩn phẩm theo quy định</t>
    </r>
    <r>
      <rPr>
        <sz val="12"/>
        <rFont val="Times New Roman"/>
        <family val="1"/>
      </rPr>
      <t xml:space="preserve"> - Thông tư số 70/2025/TT-BNNMT ngày 28/11/2025</t>
    </r>
  </si>
  <si>
    <t>BẢNG 1 - CHI PHÍ KHẢO SÁT ĐỊA HÌNH</t>
  </si>
  <si>
    <t>HẠNG MỤC: KHẢO SÁT, LẬP BẢN ĐỒ ĐỊA HÌNH TỶ LỆ 1:10.000</t>
  </si>
  <si>
    <t>(Bằng chữ: Một tỷ, chín trăm bốn mươi tám triệu, sáu trăm tám mươi bốn nghìn đồng chẵn./.)</t>
  </si>
  <si>
    <t>TỔNG CỘNG SAU THUẾ</t>
  </si>
  <si>
    <t>(10.1)+(10.2)+...+(10.3)</t>
  </si>
  <si>
    <t>10.1</t>
  </si>
  <si>
    <t>10.2</t>
  </si>
  <si>
    <t>10.3</t>
  </si>
  <si>
    <t>10.4</t>
  </si>
  <si>
    <t>10.5</t>
  </si>
  <si>
    <t>Luật Quy hoạch đô thị và Nông thôn số 47/2024/QH15, ngày 26/11/2024; Luật số 144/2025/QH15 sửa đổi, bổ sung một số điều của Luật Quy hoạch đô thị và Nông thôn, ngày 11/12/2025;</t>
  </si>
  <si>
    <t>Luật Đấu thầu số 22/2023/QH15, ngày 23/06/2023;</t>
  </si>
  <si>
    <t>Nghị định số 161/2026/NĐ-CP ngày 15/05/2026 của Chính phủ quy định mức lương cơ sở và chế độ tiền thưởng đối với cán bộ, công chức, viên chức và lực lượng vũ trang;</t>
  </si>
  <si>
    <t>Thông tư số 70/2025/TT-BNNMT ngày 28/11/2025 của Bộ Nông nghiệp và Môi trường ban hành định mức kinh tế - kỹ thuật đo đạc và bản đồ;</t>
  </si>
  <si>
    <t>Thông tư số 36/2026/TT-BTC ngày 31/03/2026 của Bộ Tài chính hướng dẫn về việc quản lý, sử dụng chi phí và định mức cho hoạt động quy hoạch;</t>
  </si>
  <si>
    <t>Thông tư số 36/2026/TT-BXD ngày 26/06/2026 của Bộ Xây dựng hướng dẫn một số nội dung, phương pháp xác định và quản lý chi phí đầu tư xây dựng;</t>
  </si>
  <si>
    <t>Thông tư số 38/2026/TT-BXD ngày 26/06/2026 của Bộ Xây dựng ban hành định mức xây dựng;</t>
  </si>
  <si>
    <t>LẠNG SƠN,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</si>
</sst>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43" formatCode="_-* #,##0.00\ _₫_-;\-* #,##0.00\ _₫_-;_-* &quot;-&quot;??\ _₫_-;_-@_-"/>
    <numFmt numFmtId="164" formatCode="_(* #,##0.00_);_(* \(#,##0.00\);_(* &quot;-&quot;??_);_(@_)"/>
    <numFmt numFmtId="165" formatCode="#,##0.0"/>
    <numFmt numFmtId="166" formatCode="0.0"/>
    <numFmt numFmtId="167" formatCode="0.000"/>
    <numFmt numFmtId="168" formatCode="_(* #,##0_);_(* \(#,##0\);_(* &quot;-&quot;??_);_(@_)"/>
    <numFmt numFmtId="169" formatCode="0.0%"/>
    <numFmt numFmtId="170" formatCode="_(* #,##0.0_);_(* \(#,##0.0\);_(* &quot;-&quot;??_);_(@_)"/>
    <numFmt numFmtId="171" formatCode="0.000%"/>
    <numFmt numFmtId="172" formatCode="_(* #,##0.000_);_(* \(#,##0.000\);_(* &quot;-&quot;??_);_(@_)"/>
    <numFmt numFmtId="173" formatCode="_-* #,##0\ _€_-;\-* #,##0\ _€_-;_-* &quot;-&quot;??\ _€_-;_-@_-"/>
    <numFmt numFmtId="174" formatCode="0.00_ "/>
    <numFmt numFmtId="175" formatCode="#"/>
    <numFmt numFmtId="176" formatCode="#,###"/>
    <numFmt numFmtId="177" formatCode="#,###.00"/>
    <numFmt numFmtId="182" formatCode="_(&quot;$&quot;* #,##0_);_(&quot;$&quot;* \(#,##0\);_(&quot;$&quot;* &quot;-&quot;_);_(@_)"/>
    <numFmt numFmtId="183" formatCode="_(&quot;$&quot;* #,##0.00_);_(&quot;$&quot;* \(#,##0.00\);_(&quot;$&quot;* &quot;-&quot;??_);_(@_)"/>
  </numFmts>
  <fonts count="62">
    <font>
      <sz val="12"/>
      <name val="Osaka"/>
      <family val="3"/>
      <charset val="128"/>
    </font>
    <font>
      <sz val="12"/>
      <name val="Times New Roman"/>
      <family val="1"/>
    </font>
    <font>
      <b/>
      <sz val="12"/>
      <name val="Times New Roman"/>
      <family val="1"/>
    </font>
    <font>
      <b/>
      <i/>
      <sz val="12"/>
      <name val="Times New Roman"/>
      <family val="1"/>
    </font>
    <font>
      <b/>
      <sz val="14"/>
      <name val="Times New Roman"/>
      <family val="1"/>
    </font>
    <font>
      <i/>
      <sz val="12"/>
      <name val="Times New Roman"/>
      <family val="1"/>
    </font>
    <font>
      <sz val="8"/>
      <name val="Osaka"/>
      <family val="3"/>
      <charset val="128"/>
    </font>
    <font>
      <b/>
      <sz val="12"/>
      <color theme="1"/>
      <name val="Times New Roman"/>
      <family val="1"/>
    </font>
    <font>
      <sz val="12"/>
      <color theme="1"/>
      <name val="Times New Roman"/>
      <family val="1"/>
    </font>
    <font>
      <sz val="12"/>
      <color rgb="FFFF0000"/>
      <name val="Times New Roman"/>
      <family val="1"/>
    </font>
    <font>
      <sz val="14"/>
      <name val="Times New Roman"/>
      <family val="1"/>
    </font>
    <font>
      <i/>
      <sz val="12"/>
      <color rgb="FF7030A0"/>
      <name val="Times New Roman"/>
      <family val="1"/>
    </font>
    <font>
      <sz val="12"/>
      <color rgb="FF7030A0"/>
      <name val="Times New Roman"/>
      <family val="1"/>
    </font>
    <font>
      <b/>
      <u/>
      <sz val="14"/>
      <name val="Times New Roman"/>
      <family val="1"/>
    </font>
    <font>
      <b/>
      <sz val="22"/>
      <name val="Times New Roman"/>
      <family val="1"/>
    </font>
    <font>
      <b/>
      <i/>
      <sz val="14"/>
      <name val="Times New Roman"/>
      <family val="1"/>
    </font>
    <font>
      <i/>
      <sz val="14"/>
      <name val="Times New Roman"/>
      <family val="1"/>
    </font>
    <font>
      <sz val="14"/>
      <color indexed="8"/>
      <name val="Times New Roman"/>
      <family val="1"/>
    </font>
    <font>
      <b/>
      <i/>
      <sz val="12"/>
      <color indexed="10"/>
      <name val="Times New Roman"/>
      <family val="1"/>
    </font>
    <font>
      <sz val="12"/>
      <name val="Calibri"/>
      <family val="2"/>
    </font>
    <font>
      <b/>
      <sz val="15"/>
      <name val="Times New Roman"/>
      <family val="1"/>
    </font>
    <font>
      <sz val="10"/>
      <color rgb="FF000000"/>
      <name val="Arial"/>
      <family val="2"/>
    </font>
    <font>
      <sz val="12"/>
      <name val="Osaka"/>
      <family val="3"/>
      <charset val="128"/>
    </font>
    <font>
      <b/>
      <sz val="12"/>
      <color indexed="10"/>
      <name val="Times New Roman"/>
      <family val="1"/>
    </font>
    <font>
      <i/>
      <sz val="12"/>
      <name val="Times New Roman"/>
      <family val="1"/>
      <charset val="163"/>
    </font>
    <font>
      <i/>
      <vertAlign val="subscript"/>
      <sz val="12"/>
      <name val="Times New Roman"/>
      <family val="1"/>
    </font>
    <font>
      <sz val="11"/>
      <color theme="1"/>
      <name val="Calibri"/>
      <family val="2"/>
      <charset val="163"/>
      <scheme val="minor"/>
    </font>
    <font>
      <sz val="10"/>
      <name val="MS Sans Serif"/>
      <family val="2"/>
    </font>
    <font>
      <vertAlign val="subscript"/>
      <sz val="12"/>
      <name val="Times New Roman"/>
      <family val="1"/>
    </font>
    <font>
      <b/>
      <vertAlign val="subscript"/>
      <sz val="12"/>
      <name val="Times New Roman"/>
      <family val="1"/>
    </font>
    <font>
      <sz val="13"/>
      <name val="Times New Roman"/>
      <family val="1"/>
    </font>
    <font>
      <u/>
      <sz val="12"/>
      <name val="Times New Roman"/>
      <family val="1"/>
    </font>
    <font>
      <b/>
      <sz val="13"/>
      <name val="Times New Roman"/>
      <family val="1"/>
    </font>
    <font>
      <i/>
      <sz val="12"/>
      <name val="Calibri"/>
      <family val="2"/>
    </font>
    <font>
      <b/>
      <sz val="18"/>
      <name val="Times New Roman"/>
      <family val="1"/>
    </font>
    <font>
      <b/>
      <sz val="15"/>
      <color theme="1"/>
      <name val="Times New Roman"/>
      <family val="1"/>
    </font>
    <font>
      <sz val="11"/>
      <color theme="1"/>
      <name val="Times New Roman"/>
      <family val="1"/>
    </font>
    <font>
      <b/>
      <sz val="11"/>
      <color rgb="FF000000"/>
      <name val="Times New Roman"/>
      <family val="1"/>
    </font>
    <font>
      <b/>
      <sz val="12"/>
      <color rgb="FF0000FF"/>
      <name val="Times New Roman"/>
      <family val="1"/>
      <charset val="204"/>
    </font>
    <font>
      <sz val="12"/>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name val="Times New Roman"/>
      <family val="1"/>
    </font>
    <font>
      <b/>
      <i/>
      <u/>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s>
  <fills count="39">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EFEFF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8">
    <xf numFmtId="0" fontId="0" fillId="0" borderId="0"/>
    <xf numFmtId="164" fontId="22" fillId="0" borderId="0" applyFont="0" applyFill="0" applyBorder="0" applyAlignment="0" applyProtection="0"/>
    <xf numFmtId="9" fontId="22" fillId="0" borderId="0" applyFont="0" applyFill="0" applyBorder="0" applyAlignment="0" applyProtection="0"/>
    <xf numFmtId="0" fontId="26" fillId="0" borderId="0"/>
    <xf numFmtId="164" fontId="26" fillId="0" borderId="0" applyFont="0" applyFill="0" applyBorder="0" applyAlignment="0" applyProtection="0"/>
    <xf numFmtId="0" fontId="27" fillId="0" borderId="0"/>
    <xf numFmtId="38" fontId="22" fillId="0" borderId="0" applyFont="0" applyFill="0" applyBorder="0" applyAlignment="0" applyProtection="0"/>
    <xf numFmtId="40" fontId="22" fillId="0" borderId="0" applyFont="0" applyFill="0" applyBorder="0" applyAlignment="0" applyProtection="0"/>
  </cellStyleXfs>
  <cellXfs count="438">
    <xf numFmtId="0" fontId="0" fillId="0" borderId="0" xfId="0"/>
    <xf numFmtId="0" fontId="1" fillId="0" borderId="0" xfId="0" applyFont="1"/>
    <xf numFmtId="0" fontId="1" fillId="0" borderId="1" xfId="0" applyFont="1" applyBorder="1" applyAlignment="1">
      <alignment horizontal="center" vertical="center" wrapText="1"/>
    </xf>
    <xf numFmtId="0" fontId="1" fillId="0" borderId="0" xfId="0" applyFont="1" applyAlignment="1">
      <alignment horizontal="center" vertical="center"/>
    </xf>
    <xf numFmtId="0" fontId="2" fillId="3" borderId="0" xfId="0" applyFont="1" applyFill="1"/>
    <xf numFmtId="0" fontId="2" fillId="0" borderId="0" xfId="0" applyFont="1"/>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vertical="center"/>
    </xf>
    <xf numFmtId="38" fontId="1" fillId="0" borderId="0" xfId="0" applyNumberFormat="1" applyFont="1"/>
    <xf numFmtId="3" fontId="1" fillId="0" borderId="0" xfId="0" applyNumberFormat="1" applyFont="1"/>
    <xf numFmtId="0" fontId="0" fillId="0" borderId="0" xfId="0" applyAlignment="1">
      <alignment vertical="center"/>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vertical="center"/>
    </xf>
    <xf numFmtId="0" fontId="7" fillId="0" borderId="0" xfId="0" applyFont="1" applyAlignment="1">
      <alignment vertical="center"/>
    </xf>
    <xf numFmtId="0" fontId="8" fillId="0" borderId="2" xfId="0" applyFont="1" applyBorder="1" applyAlignment="1">
      <alignment vertical="center" wrapText="1"/>
    </xf>
    <xf numFmtId="0" fontId="0" fillId="0" borderId="0" xfId="0" applyAlignment="1">
      <alignment horizontal="center" vertical="center"/>
    </xf>
    <xf numFmtId="0" fontId="1" fillId="5" borderId="2" xfId="0" applyFont="1" applyFill="1" applyBorder="1" applyAlignment="1">
      <alignment horizontal="center" vertical="center"/>
    </xf>
    <xf numFmtId="0" fontId="1" fillId="5" borderId="2" xfId="0" applyFont="1" applyFill="1" applyBorder="1" applyAlignment="1">
      <alignment vertical="center"/>
    </xf>
    <xf numFmtId="0" fontId="1" fillId="0" borderId="11" xfId="0" applyFont="1" applyBorder="1" applyAlignment="1">
      <alignment horizontal="center" vertical="center"/>
    </xf>
    <xf numFmtId="0" fontId="1" fillId="5" borderId="11" xfId="0" applyFont="1" applyFill="1" applyBorder="1" applyAlignment="1">
      <alignment horizontal="center" vertical="center"/>
    </xf>
    <xf numFmtId="0" fontId="1" fillId="0" borderId="2" xfId="0" applyFont="1" applyBorder="1" applyAlignment="1">
      <alignment horizontal="left" vertical="center" wrapText="1"/>
    </xf>
    <xf numFmtId="0" fontId="1" fillId="4" borderId="2" xfId="0" applyFont="1" applyFill="1" applyBorder="1" applyAlignment="1">
      <alignment horizontal="center" vertical="center"/>
    </xf>
    <xf numFmtId="0" fontId="1" fillId="4" borderId="2" xfId="0" applyFont="1" applyFill="1" applyBorder="1" applyAlignment="1">
      <alignment vertical="center" wrapText="1"/>
    </xf>
    <xf numFmtId="0" fontId="1" fillId="0" borderId="2" xfId="0" applyFont="1" applyBorder="1" applyAlignment="1">
      <alignment vertical="center" wrapText="1"/>
    </xf>
    <xf numFmtId="0" fontId="9" fillId="0" borderId="0" xfId="0" applyFont="1" applyAlignment="1">
      <alignment horizontal="center" vertical="center"/>
    </xf>
    <xf numFmtId="0" fontId="1" fillId="5" borderId="2" xfId="0" applyFont="1" applyFill="1" applyBorder="1" applyAlignment="1">
      <alignment horizontal="left" vertical="center" wrapText="1"/>
    </xf>
    <xf numFmtId="2" fontId="0" fillId="0" borderId="0" xfId="0" applyNumberFormat="1" applyAlignment="1">
      <alignment horizontal="center" vertical="center"/>
    </xf>
    <xf numFmtId="0" fontId="2" fillId="0" borderId="2" xfId="0" applyFont="1" applyBorder="1" applyAlignment="1">
      <alignment horizontal="center" vertical="center" wrapText="1"/>
    </xf>
    <xf numFmtId="0" fontId="4" fillId="0" borderId="0" xfId="0" applyFont="1" applyAlignment="1">
      <alignment horizontal="center" vertical="center"/>
    </xf>
    <xf numFmtId="0" fontId="10" fillId="0" borderId="0" xfId="0" applyFont="1"/>
    <xf numFmtId="0" fontId="4" fillId="0" borderId="0" xfId="0" applyFont="1"/>
    <xf numFmtId="0" fontId="2" fillId="0" borderId="4" xfId="0" applyFont="1" applyBorder="1" applyAlignment="1">
      <alignment horizontal="center" vertical="center" wrapText="1"/>
    </xf>
    <xf numFmtId="0" fontId="1" fillId="0" borderId="0" xfId="0" applyFont="1" applyAlignment="1">
      <alignment vertical="center" wrapText="1"/>
    </xf>
    <xf numFmtId="0" fontId="1" fillId="0" borderId="1" xfId="0" applyFont="1" applyBorder="1" applyAlignment="1">
      <alignment horizontal="left" vertical="center" wrapText="1"/>
    </xf>
    <xf numFmtId="3" fontId="1" fillId="0" borderId="1" xfId="0" applyNumberFormat="1" applyFont="1" applyBorder="1" applyAlignment="1">
      <alignment vertical="center" wrapText="1"/>
    </xf>
    <xf numFmtId="0" fontId="1" fillId="0" borderId="1" xfId="0" applyFont="1" applyBorder="1" applyAlignment="1">
      <alignment vertical="center" wrapText="1"/>
    </xf>
    <xf numFmtId="3" fontId="1" fillId="0" borderId="15" xfId="0" applyNumberFormat="1" applyFont="1" applyBorder="1" applyAlignment="1">
      <alignment vertical="center" wrapText="1"/>
    </xf>
    <xf numFmtId="0" fontId="1" fillId="2" borderId="1" xfId="0" applyFont="1" applyFill="1" applyBorder="1" applyAlignment="1">
      <alignment horizontal="left" vertical="center" wrapText="1"/>
    </xf>
    <xf numFmtId="0" fontId="11" fillId="0" borderId="0" xfId="0" applyFont="1" applyAlignment="1">
      <alignment horizontal="center" vertical="center" wrapText="1"/>
    </xf>
    <xf numFmtId="0" fontId="12"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wrapText="1"/>
    </xf>
    <xf numFmtId="0" fontId="2" fillId="0" borderId="0" xfId="0" applyFont="1" applyAlignment="1">
      <alignment vertical="center"/>
    </xf>
    <xf numFmtId="0" fontId="2" fillId="0" borderId="0" xfId="0" applyFont="1" applyAlignment="1">
      <alignment horizontal="center" vertical="center"/>
    </xf>
    <xf numFmtId="38" fontId="4" fillId="0" borderId="0" xfId="0" applyNumberFormat="1" applyFont="1" applyAlignment="1">
      <alignment horizontal="center" vertical="center" wrapText="1"/>
    </xf>
    <xf numFmtId="0" fontId="10" fillId="0" borderId="16" xfId="0" applyFont="1" applyBorder="1"/>
    <xf numFmtId="0" fontId="10" fillId="0" borderId="17" xfId="0" applyFont="1" applyBorder="1"/>
    <xf numFmtId="0" fontId="10" fillId="0" borderId="18" xfId="0" applyFont="1" applyBorder="1"/>
    <xf numFmtId="0" fontId="4" fillId="0" borderId="19" xfId="0" applyFont="1" applyBorder="1" applyAlignment="1">
      <alignment horizontal="centerContinuous"/>
    </xf>
    <xf numFmtId="0" fontId="10" fillId="0" borderId="20" xfId="0" applyFont="1" applyBorder="1"/>
    <xf numFmtId="0" fontId="10" fillId="0" borderId="19" xfId="0" applyFont="1" applyBorder="1"/>
    <xf numFmtId="0" fontId="16" fillId="0" borderId="0" xfId="0" applyFont="1" applyAlignment="1">
      <alignment horizontal="left"/>
    </xf>
    <xf numFmtId="0" fontId="16" fillId="0" borderId="0" xfId="0" applyFont="1"/>
    <xf numFmtId="0" fontId="10" fillId="0" borderId="0" xfId="0" applyFont="1" applyAlignment="1">
      <alignment vertical="top"/>
    </xf>
    <xf numFmtId="0" fontId="4" fillId="0" borderId="0" xfId="0" applyFont="1" applyAlignment="1">
      <alignment horizontal="left"/>
    </xf>
    <xf numFmtId="0" fontId="4" fillId="0" borderId="20" xfId="0" applyFont="1" applyBorder="1" applyAlignment="1">
      <alignment horizontal="centerContinuous"/>
    </xf>
    <xf numFmtId="0" fontId="4" fillId="0" borderId="19" xfId="0" applyFont="1" applyBorder="1"/>
    <xf numFmtId="0" fontId="4" fillId="0" borderId="20" xfId="0" applyFont="1" applyBorder="1"/>
    <xf numFmtId="0" fontId="10" fillId="0" borderId="21" xfId="0" applyFont="1" applyBorder="1"/>
    <xf numFmtId="0" fontId="10" fillId="0" borderId="22" xfId="0" applyFont="1" applyBorder="1"/>
    <xf numFmtId="0" fontId="10" fillId="0" borderId="23" xfId="0" applyFont="1" applyBorder="1"/>
    <xf numFmtId="0" fontId="17" fillId="0" borderId="0" xfId="0" applyFont="1"/>
    <xf numFmtId="0" fontId="1" fillId="0" borderId="0" xfId="0" quotePrefix="1" applyFont="1" applyAlignment="1">
      <alignment vertical="center"/>
    </xf>
    <xf numFmtId="2" fontId="18" fillId="0" borderId="0" xfId="0" applyNumberFormat="1" applyFont="1" applyAlignment="1">
      <alignment horizontal="left"/>
    </xf>
    <xf numFmtId="0" fontId="18" fillId="0" borderId="0" xfId="0" applyFont="1" applyAlignment="1">
      <alignment horizontal="center"/>
    </xf>
    <xf numFmtId="2" fontId="3" fillId="0" borderId="0" xfId="0" applyNumberFormat="1" applyFont="1" applyAlignment="1">
      <alignment horizontal="left" vertical="top"/>
    </xf>
    <xf numFmtId="2" fontId="5" fillId="0" borderId="0" xfId="0" applyNumberFormat="1" applyFont="1" applyAlignment="1">
      <alignment horizontal="left" vertical="top"/>
    </xf>
    <xf numFmtId="0" fontId="5" fillId="0" borderId="0" xfId="0" applyFont="1" applyAlignment="1">
      <alignment vertical="top"/>
    </xf>
    <xf numFmtId="0" fontId="1" fillId="0" borderId="0" xfId="0" applyFont="1" applyAlignment="1">
      <alignment vertical="top"/>
    </xf>
    <xf numFmtId="38" fontId="2" fillId="0" borderId="0" xfId="0" applyNumberFormat="1" applyFont="1" applyAlignment="1">
      <alignment vertical="top"/>
    </xf>
    <xf numFmtId="0" fontId="2" fillId="0" borderId="0" xfId="0" applyFont="1" applyAlignment="1">
      <alignment vertical="top"/>
    </xf>
    <xf numFmtId="0" fontId="2" fillId="0" borderId="0" xfId="0" applyFont="1" applyAlignment="1">
      <alignment horizontal="right" vertical="top"/>
    </xf>
    <xf numFmtId="3" fontId="19" fillId="0" borderId="15"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38" fontId="1" fillId="0" borderId="7" xfId="0" applyNumberFormat="1" applyFont="1" applyBorder="1" applyAlignment="1">
      <alignment horizontal="center" vertical="center" wrapText="1"/>
    </xf>
    <xf numFmtId="38"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38" fontId="2" fillId="0" borderId="24" xfId="0" applyNumberFormat="1" applyFont="1" applyBorder="1" applyAlignment="1">
      <alignment horizontal="center" vertical="center" wrapText="1"/>
    </xf>
    <xf numFmtId="49" fontId="2" fillId="0" borderId="24" xfId="0" applyNumberFormat="1" applyFont="1" applyBorder="1" applyAlignment="1">
      <alignment vertical="center" wrapText="1"/>
    </xf>
    <xf numFmtId="38" fontId="2" fillId="0" borderId="24" xfId="0" applyNumberFormat="1" applyFont="1" applyBorder="1" applyAlignment="1">
      <alignment vertical="center" wrapText="1"/>
    </xf>
    <xf numFmtId="0" fontId="5" fillId="0" borderId="5" xfId="0" applyFont="1" applyBorder="1" applyAlignment="1">
      <alignment vertical="center" wrapText="1"/>
    </xf>
    <xf numFmtId="38" fontId="4" fillId="0" borderId="0" xfId="0" applyNumberFormat="1" applyFont="1" applyAlignment="1">
      <alignment vertical="center" wrapText="1"/>
    </xf>
    <xf numFmtId="0" fontId="2" fillId="0" borderId="0" xfId="0" applyFont="1" applyAlignment="1">
      <alignment horizontal="center" vertical="center" wrapText="1"/>
    </xf>
    <xf numFmtId="0" fontId="21" fillId="0" borderId="0" xfId="0" applyFont="1"/>
    <xf numFmtId="0" fontId="12" fillId="0" borderId="0" xfId="0" applyFont="1" applyAlignment="1">
      <alignment vertical="center"/>
    </xf>
    <xf numFmtId="164" fontId="1" fillId="0" borderId="0" xfId="0" applyNumberFormat="1" applyFont="1" applyAlignment="1">
      <alignment vertical="center" wrapText="1"/>
    </xf>
    <xf numFmtId="168" fontId="1" fillId="0" borderId="0" xfId="0" applyNumberFormat="1" applyFont="1" applyAlignment="1">
      <alignment vertical="center" wrapText="1"/>
    </xf>
    <xf numFmtId="168" fontId="1" fillId="0" borderId="0" xfId="0" applyNumberFormat="1" applyFont="1"/>
    <xf numFmtId="0" fontId="8" fillId="0" borderId="0" xfId="0" applyFont="1"/>
    <xf numFmtId="0" fontId="2" fillId="0" borderId="0" xfId="0" applyFont="1" applyAlignment="1">
      <alignment vertical="center" wrapText="1"/>
    </xf>
    <xf numFmtId="0" fontId="1" fillId="3" borderId="0" xfId="0" applyFont="1" applyFill="1"/>
    <xf numFmtId="0" fontId="1" fillId="3" borderId="0" xfId="0" applyFont="1" applyFill="1" applyAlignment="1">
      <alignment horizontal="left"/>
    </xf>
    <xf numFmtId="0" fontId="1" fillId="3" borderId="2" xfId="0" applyFont="1" applyFill="1" applyBorder="1" applyAlignment="1">
      <alignment horizontal="center"/>
    </xf>
    <xf numFmtId="0" fontId="23" fillId="3" borderId="0" xfId="0" applyFont="1" applyFill="1"/>
    <xf numFmtId="2" fontId="23" fillId="3" borderId="0" xfId="0" applyNumberFormat="1" applyFont="1" applyFill="1"/>
    <xf numFmtId="0" fontId="4" fillId="3" borderId="0" xfId="0" applyFont="1" applyFill="1"/>
    <xf numFmtId="0" fontId="3" fillId="3" borderId="2" xfId="0" applyFont="1" applyFill="1" applyBorder="1" applyAlignment="1">
      <alignment horizontal="center"/>
    </xf>
    <xf numFmtId="0" fontId="4" fillId="0" borderId="0" xfId="0" applyFont="1" applyAlignment="1">
      <alignment horizontal="left" vertical="center"/>
    </xf>
    <xf numFmtId="0" fontId="5" fillId="0" borderId="5" xfId="0" applyFont="1" applyBorder="1" applyAlignment="1">
      <alignment horizontal="left" vertical="center" wrapText="1"/>
    </xf>
    <xf numFmtId="38" fontId="4" fillId="0" borderId="0" xfId="0" applyNumberFormat="1"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xf>
    <xf numFmtId="38"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168" fontId="1" fillId="0" borderId="7" xfId="1" applyNumberFormat="1" applyFont="1" applyBorder="1" applyAlignment="1">
      <alignment vertical="center" wrapText="1"/>
    </xf>
    <xf numFmtId="168" fontId="1" fillId="0" borderId="1" xfId="1" applyNumberFormat="1" applyFont="1" applyBorder="1" applyAlignment="1">
      <alignment vertical="center" wrapText="1"/>
    </xf>
    <xf numFmtId="168" fontId="2" fillId="0" borderId="24" xfId="1" applyNumberFormat="1" applyFont="1" applyBorder="1" applyAlignment="1">
      <alignment vertical="center" wrapText="1"/>
    </xf>
    <xf numFmtId="164" fontId="1" fillId="0" borderId="2" xfId="0" applyNumberFormat="1" applyFont="1" applyBorder="1" applyAlignment="1">
      <alignment vertical="center" wrapText="1"/>
    </xf>
    <xf numFmtId="168" fontId="1" fillId="0" borderId="2" xfId="1" applyNumberFormat="1" applyFont="1" applyBorder="1" applyAlignment="1">
      <alignment vertical="center" wrapText="1"/>
    </xf>
    <xf numFmtId="0" fontId="20" fillId="0" borderId="0" xfId="0" applyFont="1" applyAlignment="1">
      <alignment vertical="center"/>
    </xf>
    <xf numFmtId="168" fontId="2" fillId="0" borderId="2" xfId="1" applyNumberFormat="1" applyFont="1" applyBorder="1" applyAlignment="1">
      <alignment vertical="center" wrapText="1"/>
    </xf>
    <xf numFmtId="170" fontId="1" fillId="0" borderId="1" xfId="1" applyNumberFormat="1" applyFont="1" applyBorder="1" applyAlignment="1">
      <alignment vertical="center" wrapText="1"/>
    </xf>
    <xf numFmtId="170" fontId="1" fillId="0" borderId="1" xfId="1" applyNumberFormat="1" applyFont="1" applyBorder="1" applyAlignment="1">
      <alignment horizontal="center" vertical="center" wrapText="1"/>
    </xf>
    <xf numFmtId="168" fontId="1" fillId="0" borderId="1" xfId="1" applyNumberFormat="1" applyFont="1" applyBorder="1" applyAlignment="1">
      <alignment horizontal="center" vertical="center" wrapText="1"/>
    </xf>
    <xf numFmtId="168" fontId="1" fillId="0" borderId="0" xfId="1" applyNumberFormat="1" applyFont="1"/>
    <xf numFmtId="0" fontId="1" fillId="0" borderId="7" xfId="0" applyFont="1" applyBorder="1" applyAlignment="1">
      <alignment vertical="center" wrapText="1"/>
    </xf>
    <xf numFmtId="0" fontId="1" fillId="0" borderId="7" xfId="0" applyFont="1" applyBorder="1" applyAlignment="1">
      <alignment horizontal="center" vertical="center" wrapText="1"/>
    </xf>
    <xf numFmtId="0" fontId="1" fillId="0" borderId="7" xfId="0" applyFont="1" applyBorder="1" applyAlignment="1">
      <alignment horizontal="left" vertical="center" wrapText="1"/>
    </xf>
    <xf numFmtId="3" fontId="1" fillId="0" borderId="7" xfId="0" applyNumberFormat="1"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38" fontId="2" fillId="0" borderId="1" xfId="0" applyNumberFormat="1" applyFont="1" applyBorder="1" applyAlignment="1">
      <alignment horizontal="right" vertical="center" wrapText="1"/>
    </xf>
    <xf numFmtId="0" fontId="1" fillId="0" borderId="24" xfId="0" applyFont="1" applyBorder="1" applyAlignment="1">
      <alignment vertical="center" wrapText="1"/>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38" fontId="2" fillId="0" borderId="24" xfId="0" applyNumberFormat="1" applyFont="1" applyBorder="1" applyAlignment="1">
      <alignment horizontal="right" vertical="center" wrapText="1"/>
    </xf>
    <xf numFmtId="165" fontId="1" fillId="0" borderId="15" xfId="0" applyNumberFormat="1" applyFont="1" applyBorder="1" applyAlignment="1">
      <alignment horizontal="center" vertical="center" wrapText="1"/>
    </xf>
    <xf numFmtId="3" fontId="1" fillId="0" borderId="15"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2" borderId="1" xfId="0" applyFont="1" applyFill="1" applyBorder="1" applyAlignment="1">
      <alignment horizontal="left" vertical="center" wrapText="1"/>
    </xf>
    <xf numFmtId="3" fontId="24" fillId="0" borderId="1" xfId="0" applyNumberFormat="1" applyFont="1" applyBorder="1" applyAlignment="1">
      <alignment vertical="center" wrapText="1"/>
    </xf>
    <xf numFmtId="4" fontId="1" fillId="0" borderId="15" xfId="0" applyNumberFormat="1" applyFont="1" applyBorder="1" applyAlignment="1">
      <alignment horizontal="center" vertical="center" wrapText="1"/>
    </xf>
    <xf numFmtId="168" fontId="1" fillId="0" borderId="15" xfId="1" applyNumberFormat="1" applyFont="1" applyBorder="1" applyAlignment="1">
      <alignment horizontal="center" vertical="center" wrapText="1"/>
    </xf>
    <xf numFmtId="164" fontId="1" fillId="0" borderId="0" xfId="1" applyFont="1" applyAlignment="1">
      <alignment vertical="center" wrapText="1"/>
    </xf>
    <xf numFmtId="4" fontId="1" fillId="0" borderId="14" xfId="0" applyNumberFormat="1" applyFont="1" applyBorder="1" applyAlignment="1">
      <alignment horizontal="right" vertical="center" wrapText="1"/>
    </xf>
    <xf numFmtId="3" fontId="1" fillId="0" borderId="15" xfId="0" applyNumberFormat="1" applyFont="1" applyBorder="1" applyAlignment="1">
      <alignment horizontal="right" vertical="center" wrapText="1"/>
    </xf>
    <xf numFmtId="4" fontId="1" fillId="0" borderId="26" xfId="0" applyNumberFormat="1" applyFont="1" applyBorder="1" applyAlignment="1">
      <alignment horizontal="center" vertical="center" wrapText="1"/>
    </xf>
    <xf numFmtId="166" fontId="23" fillId="3" borderId="0" xfId="0" applyNumberFormat="1" applyFont="1" applyFill="1"/>
    <xf numFmtId="0" fontId="1" fillId="3" borderId="0" xfId="0" applyFont="1" applyFill="1" applyAlignment="1">
      <alignment horizontal="center"/>
    </xf>
    <xf numFmtId="167" fontId="23" fillId="3" borderId="0" xfId="0" applyNumberFormat="1" applyFont="1" applyFill="1"/>
    <xf numFmtId="164" fontId="1" fillId="3" borderId="0" xfId="0" applyNumberFormat="1" applyFont="1" applyFill="1" applyAlignment="1">
      <alignment horizontal="center"/>
    </xf>
    <xf numFmtId="3" fontId="1" fillId="3" borderId="0" xfId="0" applyNumberFormat="1" applyFont="1" applyFill="1"/>
    <xf numFmtId="0" fontId="2" fillId="0" borderId="0" xfId="0" applyFont="1" applyAlignment="1">
      <alignment horizontal="right"/>
    </xf>
    <xf numFmtId="168" fontId="1" fillId="3" borderId="7" xfId="1" applyNumberFormat="1" applyFont="1" applyFill="1" applyBorder="1" applyAlignment="1">
      <alignment horizontal="center"/>
    </xf>
    <xf numFmtId="168" fontId="1" fillId="3" borderId="24" xfId="1" applyNumberFormat="1" applyFont="1" applyFill="1" applyBorder="1" applyAlignment="1">
      <alignment horizontal="center"/>
    </xf>
    <xf numFmtId="164" fontId="1" fillId="3" borderId="0" xfId="1" applyFont="1" applyFill="1"/>
    <xf numFmtId="164" fontId="23" fillId="3" borderId="0" xfId="1" applyFont="1" applyFill="1"/>
    <xf numFmtId="170" fontId="1" fillId="3" borderId="7" xfId="1" applyNumberFormat="1" applyFont="1" applyFill="1" applyBorder="1" applyAlignment="1">
      <alignment horizontal="center"/>
    </xf>
    <xf numFmtId="170" fontId="1" fillId="3" borderId="24" xfId="1" applyNumberFormat="1" applyFont="1" applyFill="1" applyBorder="1" applyAlignment="1">
      <alignment horizontal="center"/>
    </xf>
    <xf numFmtId="172" fontId="1" fillId="3" borderId="7" xfId="1" applyNumberFormat="1" applyFont="1" applyFill="1" applyBorder="1" applyAlignment="1">
      <alignment horizontal="center"/>
    </xf>
    <xf numFmtId="172" fontId="1" fillId="3" borderId="24" xfId="1" applyNumberFormat="1" applyFont="1" applyFill="1" applyBorder="1" applyAlignment="1">
      <alignment horizontal="center"/>
    </xf>
    <xf numFmtId="164" fontId="1" fillId="3" borderId="0" xfId="1" applyFont="1" applyFill="1" applyAlignment="1">
      <alignment horizontal="center"/>
    </xf>
    <xf numFmtId="172" fontId="23" fillId="3" borderId="0" xfId="1" applyNumberFormat="1" applyFont="1" applyFill="1"/>
    <xf numFmtId="170" fontId="1" fillId="0" borderId="7" xfId="1" applyNumberFormat="1" applyFont="1" applyBorder="1" applyAlignment="1">
      <alignment vertical="center" wrapText="1"/>
    </xf>
    <xf numFmtId="38" fontId="1" fillId="0" borderId="1" xfId="0" applyNumberFormat="1"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0" fontId="10" fillId="0" borderId="24" xfId="0" applyFont="1" applyBorder="1" applyAlignment="1">
      <alignment horizontal="center" vertical="center" wrapText="1"/>
    </xf>
    <xf numFmtId="0" fontId="10" fillId="0" borderId="24" xfId="0" applyFont="1" applyBorder="1" applyAlignment="1">
      <alignment vertical="center" wrapText="1"/>
    </xf>
    <xf numFmtId="0" fontId="10" fillId="0" borderId="0" xfId="0" applyFont="1" applyAlignment="1">
      <alignment vertical="center"/>
    </xf>
    <xf numFmtId="14" fontId="10" fillId="0" borderId="0" xfId="0" applyNumberFormat="1" applyFont="1" applyAlignment="1">
      <alignment vertical="center"/>
    </xf>
    <xf numFmtId="0" fontId="10" fillId="0" borderId="1" xfId="0" applyFont="1" applyBorder="1" applyAlignment="1">
      <alignment horizontal="left" vertical="center" wrapText="1"/>
    </xf>
    <xf numFmtId="0" fontId="10" fillId="0" borderId="24" xfId="0" applyFont="1" applyBorder="1" applyAlignment="1">
      <alignment horizontal="left" vertical="center" wrapText="1"/>
    </xf>
    <xf numFmtId="0" fontId="10" fillId="0" borderId="0" xfId="0" applyFont="1" applyAlignment="1">
      <alignment horizontal="left"/>
    </xf>
    <xf numFmtId="0" fontId="4" fillId="0" borderId="11" xfId="0" applyFont="1" applyBorder="1" applyAlignment="1">
      <alignment horizontal="center" vertical="center" wrapText="1"/>
    </xf>
    <xf numFmtId="0" fontId="1" fillId="0" borderId="0" xfId="5" applyFont="1" applyAlignment="1">
      <alignment horizontal="center" vertical="center"/>
    </xf>
    <xf numFmtId="0" fontId="1" fillId="0" borderId="0" xfId="5" applyFont="1" applyAlignment="1">
      <alignment horizontal="center" vertical="top"/>
    </xf>
    <xf numFmtId="2" fontId="18" fillId="0" borderId="0" xfId="5" applyNumberFormat="1" applyFont="1" applyAlignment="1">
      <alignment horizontal="left" vertical="top" wrapText="1"/>
    </xf>
    <xf numFmtId="0" fontId="18" fillId="0" borderId="0" xfId="5" applyFont="1" applyAlignment="1">
      <alignment horizontal="center" vertical="top" wrapText="1"/>
    </xf>
    <xf numFmtId="0" fontId="1" fillId="0" borderId="0" xfId="5" applyFont="1" applyAlignment="1">
      <alignment vertical="center"/>
    </xf>
    <xf numFmtId="0" fontId="2" fillId="0" borderId="0" xfId="5" applyFont="1" applyAlignment="1">
      <alignment horizontal="center" vertical="top"/>
    </xf>
    <xf numFmtId="0" fontId="2" fillId="0" borderId="0" xfId="5" applyFont="1" applyAlignment="1">
      <alignment vertical="center"/>
    </xf>
    <xf numFmtId="0" fontId="1" fillId="0" borderId="0" xfId="5" applyFont="1" applyAlignment="1">
      <alignment horizontal="right" vertical="top"/>
    </xf>
    <xf numFmtId="0" fontId="1" fillId="0" borderId="0" xfId="5" applyFont="1" applyAlignment="1">
      <alignment horizontal="center"/>
    </xf>
    <xf numFmtId="0" fontId="1" fillId="0" borderId="0" xfId="5" applyFont="1" applyAlignment="1">
      <alignment wrapText="1"/>
    </xf>
    <xf numFmtId="0" fontId="1" fillId="0" borderId="0" xfId="5" applyFont="1"/>
    <xf numFmtId="0" fontId="5" fillId="0" borderId="8" xfId="0" applyFont="1" applyBorder="1" applyAlignment="1">
      <alignment horizontal="center" vertical="center"/>
    </xf>
    <xf numFmtId="0" fontId="5" fillId="0" borderId="8" xfId="0" applyFont="1" applyBorder="1" applyAlignment="1">
      <alignment horizontal="right" vertical="center"/>
    </xf>
    <xf numFmtId="0" fontId="2" fillId="0" borderId="2" xfId="0" applyFont="1" applyBorder="1" applyAlignment="1">
      <alignment horizontal="center" vertical="center"/>
    </xf>
    <xf numFmtId="0" fontId="1" fillId="0" borderId="7" xfId="0" applyFont="1" applyBorder="1" applyAlignment="1">
      <alignment vertical="center"/>
    </xf>
    <xf numFmtId="168" fontId="1" fillId="0" borderId="7" xfId="0" applyNumberFormat="1" applyFont="1" applyBorder="1" applyAlignment="1">
      <alignment vertical="center"/>
    </xf>
    <xf numFmtId="0" fontId="1" fillId="0" borderId="1" xfId="0" applyFont="1" applyBorder="1" applyAlignment="1">
      <alignment vertical="center"/>
    </xf>
    <xf numFmtId="168" fontId="1" fillId="0" borderId="1" xfId="0" applyNumberFormat="1" applyFont="1" applyBorder="1" applyAlignment="1">
      <alignment vertical="center"/>
    </xf>
    <xf numFmtId="0" fontId="1" fillId="0" borderId="27" xfId="0" applyFont="1" applyBorder="1" applyAlignment="1">
      <alignment horizontal="center" vertical="center"/>
    </xf>
    <xf numFmtId="0" fontId="1" fillId="0" borderId="27" xfId="0" applyFont="1" applyBorder="1" applyAlignment="1">
      <alignment vertical="center"/>
    </xf>
    <xf numFmtId="168" fontId="1" fillId="0" borderId="27" xfId="0" applyNumberFormat="1" applyFont="1" applyBorder="1" applyAlignment="1">
      <alignment vertical="center"/>
    </xf>
    <xf numFmtId="0" fontId="2" fillId="0" borderId="2" xfId="0" applyFont="1" applyBorder="1" applyAlignment="1">
      <alignment vertical="center"/>
    </xf>
    <xf numFmtId="168" fontId="2" fillId="0" borderId="2" xfId="0" applyNumberFormat="1" applyFont="1" applyBorder="1" applyAlignment="1">
      <alignment vertical="center"/>
    </xf>
    <xf numFmtId="0" fontId="5" fillId="0" borderId="5" xfId="0" applyFont="1" applyBorder="1"/>
    <xf numFmtId="0" fontId="1" fillId="0" borderId="0" xfId="0" applyFont="1" applyAlignment="1">
      <alignment horizontal="center"/>
    </xf>
    <xf numFmtId="9" fontId="1" fillId="0" borderId="0" xfId="2" applyFont="1"/>
    <xf numFmtId="0" fontId="1" fillId="0" borderId="0" xfId="0" applyFont="1" applyAlignment="1">
      <alignment horizontal="centerContinuous"/>
    </xf>
    <xf numFmtId="0" fontId="2" fillId="0" borderId="0" xfId="0" applyFont="1" applyAlignment="1">
      <alignment horizontal="left"/>
    </xf>
    <xf numFmtId="38" fontId="3" fillId="0" borderId="0" xfId="6" applyFont="1" applyBorder="1" applyAlignment="1">
      <alignment horizontal="right"/>
    </xf>
    <xf numFmtId="168" fontId="1" fillId="0" borderId="0" xfId="1" applyNumberFormat="1" applyFont="1" applyFill="1"/>
    <xf numFmtId="168" fontId="2" fillId="0" borderId="0" xfId="1" applyNumberFormat="1" applyFont="1" applyFill="1"/>
    <xf numFmtId="0" fontId="5" fillId="0" borderId="0" xfId="0" applyFont="1" applyAlignment="1">
      <alignment horizontal="right"/>
    </xf>
    <xf numFmtId="168" fontId="1" fillId="0" borderId="0" xfId="1" applyNumberFormat="1" applyFont="1" applyFill="1" applyAlignment="1"/>
    <xf numFmtId="168" fontId="1" fillId="0" borderId="0" xfId="1" applyNumberFormat="1" applyFont="1" applyFill="1" applyAlignment="1">
      <alignment horizontal="left" vertical="center" wrapText="1"/>
    </xf>
    <xf numFmtId="37" fontId="5" fillId="0" borderId="2" xfId="0" quotePrefix="1" applyNumberFormat="1" applyFont="1" applyBorder="1" applyAlignment="1">
      <alignment horizontal="center" vertical="center"/>
    </xf>
    <xf numFmtId="37" fontId="5" fillId="0" borderId="3" xfId="0" quotePrefix="1" applyNumberFormat="1" applyFont="1" applyBorder="1" applyAlignment="1">
      <alignment horizontal="center" vertical="center" wrapText="1"/>
    </xf>
    <xf numFmtId="0" fontId="5" fillId="0" borderId="0" xfId="0" applyFont="1" applyAlignment="1">
      <alignment horizontal="left" vertical="center" wrapText="1"/>
    </xf>
    <xf numFmtId="168" fontId="5" fillId="0" borderId="0" xfId="1" applyNumberFormat="1" applyFont="1" applyFill="1" applyAlignment="1">
      <alignment horizontal="left" vertical="center" wrapText="1"/>
    </xf>
    <xf numFmtId="173" fontId="1" fillId="0" borderId="7" xfId="7" applyNumberFormat="1" applyFont="1" applyBorder="1" applyAlignment="1">
      <alignment vertical="center" wrapText="1"/>
    </xf>
    <xf numFmtId="0" fontId="1" fillId="0" borderId="7" xfId="0" quotePrefix="1" applyFont="1" applyBorder="1" applyAlignment="1">
      <alignment horizontal="left" vertical="center" wrapText="1"/>
    </xf>
    <xf numFmtId="168" fontId="1" fillId="0" borderId="7" xfId="1" quotePrefix="1" applyNumberFormat="1" applyFont="1" applyFill="1" applyBorder="1" applyAlignment="1">
      <alignment horizontal="center" vertical="center"/>
    </xf>
    <xf numFmtId="170" fontId="1" fillId="0" borderId="7" xfId="1" quotePrefix="1" applyNumberFormat="1" applyFont="1" applyFill="1" applyBorder="1" applyAlignment="1">
      <alignment horizontal="center" vertical="center"/>
    </xf>
    <xf numFmtId="168" fontId="1" fillId="0" borderId="0" xfId="1" applyNumberFormat="1" applyFont="1" applyFill="1" applyAlignment="1">
      <alignment vertical="center"/>
    </xf>
    <xf numFmtId="173" fontId="1" fillId="0" borderId="1" xfId="7" applyNumberFormat="1" applyFont="1" applyBorder="1" applyAlignment="1">
      <alignment vertical="center" wrapText="1"/>
    </xf>
    <xf numFmtId="0" fontId="1" fillId="0" borderId="1" xfId="0" quotePrefix="1" applyFont="1" applyBorder="1" applyAlignment="1">
      <alignment horizontal="left" vertical="center" wrapText="1"/>
    </xf>
    <xf numFmtId="168" fontId="1" fillId="0" borderId="1" xfId="1" quotePrefix="1" applyNumberFormat="1" applyFont="1" applyFill="1" applyBorder="1" applyAlignment="1">
      <alignment horizontal="center" vertical="center"/>
    </xf>
    <xf numFmtId="170" fontId="1" fillId="0" borderId="1" xfId="1" quotePrefix="1" applyNumberFormat="1" applyFont="1" applyFill="1" applyBorder="1" applyAlignment="1">
      <alignment horizontal="center" vertical="center"/>
    </xf>
    <xf numFmtId="0" fontId="2" fillId="0" borderId="24" xfId="0" applyFont="1" applyBorder="1" applyAlignment="1">
      <alignment vertical="center"/>
    </xf>
    <xf numFmtId="0" fontId="2" fillId="0" borderId="24" xfId="0" applyFont="1" applyBorder="1" applyAlignment="1">
      <alignment horizontal="center" vertical="center"/>
    </xf>
    <xf numFmtId="3" fontId="2" fillId="0" borderId="24" xfId="0" applyNumberFormat="1" applyFont="1" applyBorder="1" applyAlignment="1">
      <alignment horizontal="right" vertical="center"/>
    </xf>
    <xf numFmtId="170" fontId="2" fillId="4" borderId="24" xfId="1" applyNumberFormat="1" applyFont="1" applyFill="1" applyBorder="1" applyAlignment="1">
      <alignment horizontal="center" vertical="center"/>
    </xf>
    <xf numFmtId="3" fontId="2" fillId="0" borderId="24" xfId="0" applyNumberFormat="1" applyFont="1" applyBorder="1" applyAlignment="1">
      <alignment horizontal="center" vertical="center"/>
    </xf>
    <xf numFmtId="168" fontId="2" fillId="0" borderId="0" xfId="1" applyNumberFormat="1" applyFont="1" applyFill="1" applyAlignment="1">
      <alignment vertical="center"/>
    </xf>
    <xf numFmtId="0" fontId="1" fillId="0" borderId="0" xfId="0" applyFont="1" applyAlignment="1">
      <alignment horizontal="left" vertical="center"/>
    </xf>
    <xf numFmtId="174" fontId="1" fillId="0" borderId="0" xfId="0" applyNumberFormat="1" applyFont="1" applyAlignment="1">
      <alignment horizontal="center" vertical="center"/>
    </xf>
    <xf numFmtId="38" fontId="1" fillId="0" borderId="0" xfId="6" applyFont="1" applyBorder="1" applyAlignment="1">
      <alignment horizontal="left" vertical="center"/>
    </xf>
    <xf numFmtId="169" fontId="1" fillId="0" borderId="0" xfId="2" applyNumberFormat="1" applyFont="1" applyBorder="1" applyAlignment="1">
      <alignment horizontal="center" vertical="center"/>
    </xf>
    <xf numFmtId="9" fontId="1" fillId="0" borderId="0" xfId="2" applyFont="1" applyBorder="1" applyAlignment="1">
      <alignment horizontal="left" vertical="center"/>
    </xf>
    <xf numFmtId="0" fontId="1" fillId="0" borderId="0" xfId="0" quotePrefix="1" applyFont="1" applyAlignment="1">
      <alignment horizontal="left" vertical="center"/>
    </xf>
    <xf numFmtId="38" fontId="1" fillId="0" borderId="0" xfId="6" applyFont="1" applyBorder="1" applyAlignment="1">
      <alignment vertical="center"/>
    </xf>
    <xf numFmtId="38" fontId="1" fillId="0" borderId="0" xfId="6" applyFont="1" applyAlignment="1">
      <alignment horizontal="center"/>
    </xf>
    <xf numFmtId="38" fontId="1" fillId="0" borderId="0" xfId="6" applyFont="1"/>
    <xf numFmtId="0" fontId="30" fillId="0" borderId="0" xfId="0" applyFont="1"/>
    <xf numFmtId="0" fontId="2" fillId="2" borderId="2" xfId="0" applyFont="1" applyFill="1" applyBorder="1" applyAlignment="1">
      <alignment horizontal="center" vertical="center" wrapText="1"/>
    </xf>
    <xf numFmtId="38" fontId="2" fillId="2" borderId="2"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68" fontId="2" fillId="2" borderId="11" xfId="0" applyNumberFormat="1" applyFont="1" applyFill="1" applyBorder="1" applyAlignment="1">
      <alignment horizontal="center" vertical="center" wrapText="1"/>
    </xf>
    <xf numFmtId="37" fontId="5" fillId="2" borderId="2" xfId="0" applyNumberFormat="1" applyFont="1" applyFill="1" applyBorder="1" applyAlignment="1">
      <alignment horizontal="center" vertical="center" wrapText="1"/>
    </xf>
    <xf numFmtId="0" fontId="5" fillId="0" borderId="0" xfId="0" applyFont="1" applyAlignment="1">
      <alignment vertical="center"/>
    </xf>
    <xf numFmtId="0" fontId="2" fillId="2" borderId="7" xfId="0" applyFont="1" applyFill="1" applyBorder="1" applyAlignment="1">
      <alignment horizontal="center" vertical="center" wrapText="1"/>
    </xf>
    <xf numFmtId="0" fontId="2" fillId="2" borderId="7" xfId="0" applyFont="1" applyFill="1" applyBorder="1" applyAlignment="1">
      <alignment vertical="center" wrapText="1"/>
    </xf>
    <xf numFmtId="0" fontId="1" fillId="2" borderId="7" xfId="0" applyFont="1" applyFill="1" applyBorder="1" applyAlignment="1">
      <alignment horizontal="center" vertical="center" wrapText="1"/>
    </xf>
    <xf numFmtId="38" fontId="1" fillId="2" borderId="7" xfId="7" applyNumberFormat="1" applyFont="1" applyFill="1" applyBorder="1" applyAlignment="1">
      <alignment horizontal="right" vertical="center" wrapText="1"/>
    </xf>
    <xf numFmtId="168" fontId="2" fillId="2" borderId="7" xfId="0" applyNumberFormat="1" applyFont="1" applyFill="1" applyBorder="1" applyAlignment="1">
      <alignment horizontal="right" vertical="center" wrapText="1"/>
    </xf>
    <xf numFmtId="168" fontId="2" fillId="2" borderId="7" xfId="7"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38" fontId="1" fillId="2" borderId="1" xfId="7" applyNumberFormat="1" applyFont="1" applyFill="1" applyBorder="1" applyAlignment="1">
      <alignment horizontal="right" vertical="center" wrapText="1"/>
    </xf>
    <xf numFmtId="3" fontId="1" fillId="2" borderId="1" xfId="7" applyNumberFormat="1" applyFont="1" applyFill="1" applyBorder="1" applyAlignment="1">
      <alignment horizontal="right" vertical="center" wrapText="1"/>
    </xf>
    <xf numFmtId="168" fontId="2" fillId="2" borderId="1" xfId="7"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38" fontId="1" fillId="2" borderId="1" xfId="0" applyNumberFormat="1" applyFont="1" applyFill="1" applyBorder="1" applyAlignment="1">
      <alignment horizontal="right" vertical="center" wrapText="1"/>
    </xf>
    <xf numFmtId="168" fontId="1" fillId="2" borderId="1" xfId="0" applyNumberFormat="1" applyFont="1" applyFill="1" applyBorder="1" applyAlignment="1">
      <alignment horizontal="right" vertical="center" wrapText="1"/>
    </xf>
    <xf numFmtId="168" fontId="2" fillId="2" borderId="1" xfId="0" applyNumberFormat="1" applyFont="1" applyFill="1" applyBorder="1" applyAlignment="1">
      <alignment horizontal="right" vertical="center" wrapText="1"/>
    </xf>
    <xf numFmtId="168" fontId="2" fillId="2" borderId="1" xfId="0" applyNumberFormat="1" applyFont="1" applyFill="1" applyBorder="1" applyAlignment="1">
      <alignment horizontal="center" vertical="center" wrapText="1"/>
    </xf>
    <xf numFmtId="168" fontId="1" fillId="2" borderId="1" xfId="0" applyNumberFormat="1" applyFont="1" applyFill="1" applyBorder="1" applyAlignment="1">
      <alignment horizontal="center" vertical="center" wrapText="1"/>
    </xf>
    <xf numFmtId="0" fontId="5"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24" xfId="0" applyFont="1" applyFill="1" applyBorder="1" applyAlignment="1">
      <alignment vertical="center" wrapText="1"/>
    </xf>
    <xf numFmtId="168" fontId="2" fillId="2" borderId="24" xfId="0" applyNumberFormat="1" applyFont="1" applyFill="1" applyBorder="1" applyAlignment="1">
      <alignment vertical="center" wrapText="1"/>
    </xf>
    <xf numFmtId="168" fontId="2" fillId="2" borderId="24" xfId="0" applyNumberFormat="1" applyFont="1" applyFill="1" applyBorder="1" applyAlignment="1">
      <alignment horizontal="center" vertical="center" wrapText="1"/>
    </xf>
    <xf numFmtId="0" fontId="31" fillId="0" borderId="0" xfId="0" applyFont="1"/>
    <xf numFmtId="3" fontId="1" fillId="0" borderId="0" xfId="0" applyNumberFormat="1" applyFont="1" applyAlignment="1">
      <alignment horizontal="right"/>
    </xf>
    <xf numFmtId="168" fontId="2" fillId="0" borderId="0" xfId="0" applyNumberFormat="1" applyFont="1" applyAlignment="1">
      <alignment horizontal="center"/>
    </xf>
    <xf numFmtId="0" fontId="1" fillId="0" borderId="0" xfId="0" quotePrefix="1" applyFont="1" applyAlignment="1">
      <alignment horizontal="center"/>
    </xf>
    <xf numFmtId="38" fontId="30" fillId="0" borderId="0" xfId="0" applyNumberFormat="1" applyFont="1"/>
    <xf numFmtId="3" fontId="30" fillId="0" borderId="0" xfId="0" applyNumberFormat="1" applyFont="1" applyAlignment="1">
      <alignment horizontal="right"/>
    </xf>
    <xf numFmtId="168" fontId="32" fillId="0" borderId="0" xfId="0" applyNumberFormat="1" applyFont="1" applyAlignment="1">
      <alignment horizontal="center"/>
    </xf>
    <xf numFmtId="3" fontId="30" fillId="0" borderId="0" xfId="0" applyNumberFormat="1" applyFont="1"/>
    <xf numFmtId="0" fontId="30" fillId="0" borderId="0" xfId="0" applyFont="1" applyAlignment="1">
      <alignment horizontal="right"/>
    </xf>
    <xf numFmtId="0" fontId="5" fillId="0" borderId="1" xfId="0" applyFont="1" applyBorder="1" applyAlignment="1">
      <alignment horizontal="center" vertical="center" wrapText="1"/>
    </xf>
    <xf numFmtId="0" fontId="5" fillId="0" borderId="1" xfId="0" quotePrefix="1" applyFont="1" applyBorder="1" applyAlignment="1">
      <alignment horizontal="left" vertical="center" wrapText="1"/>
    </xf>
    <xf numFmtId="4" fontId="5" fillId="0" borderId="14" xfId="0" applyNumberFormat="1" applyFont="1" applyBorder="1" applyAlignment="1">
      <alignment horizontal="right" vertical="center" wrapText="1"/>
    </xf>
    <xf numFmtId="3" fontId="33" fillId="0" borderId="15" xfId="0" applyNumberFormat="1" applyFont="1" applyBorder="1" applyAlignment="1">
      <alignment horizontal="center" vertical="center" wrapText="1"/>
    </xf>
    <xf numFmtId="3" fontId="5" fillId="0" borderId="15" xfId="0" applyNumberFormat="1" applyFont="1" applyBorder="1" applyAlignment="1">
      <alignment horizontal="right" vertical="center" wrapText="1"/>
    </xf>
    <xf numFmtId="3" fontId="5" fillId="0" borderId="15" xfId="0" applyNumberFormat="1" applyFont="1" applyBorder="1" applyAlignment="1">
      <alignment horizontal="center" vertical="center" wrapText="1"/>
    </xf>
    <xf numFmtId="4" fontId="5" fillId="0" borderId="26" xfId="0" applyNumberFormat="1" applyFont="1" applyBorder="1" applyAlignment="1">
      <alignment horizontal="center" vertical="center" wrapText="1"/>
    </xf>
    <xf numFmtId="3" fontId="5" fillId="0" borderId="1" xfId="0" applyNumberFormat="1" applyFont="1" applyBorder="1" applyAlignment="1">
      <alignment vertical="center" wrapText="1"/>
    </xf>
    <xf numFmtId="164" fontId="5" fillId="0" borderId="0" xfId="0" applyNumberFormat="1" applyFont="1" applyAlignment="1">
      <alignment vertical="center" wrapText="1"/>
    </xf>
    <xf numFmtId="164" fontId="5" fillId="0" borderId="0" xfId="1" applyFont="1" applyAlignment="1">
      <alignment vertical="center" wrapText="1"/>
    </xf>
    <xf numFmtId="168" fontId="5" fillId="0" borderId="0" xfId="0" applyNumberFormat="1" applyFont="1" applyAlignment="1">
      <alignment vertical="center" wrapText="1"/>
    </xf>
    <xf numFmtId="0" fontId="5" fillId="0" borderId="0" xfId="0" applyFont="1" applyAlignment="1">
      <alignment vertical="center" wrapText="1"/>
    </xf>
    <xf numFmtId="0" fontId="5" fillId="0" borderId="1" xfId="0" applyFont="1" applyBorder="1" applyAlignment="1">
      <alignment horizontal="left" vertical="center" wrapText="1"/>
    </xf>
    <xf numFmtId="0" fontId="4" fillId="6" borderId="1"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7" xfId="0" applyFont="1" applyFill="1" applyBorder="1" applyAlignment="1">
      <alignment vertical="center"/>
    </xf>
    <xf numFmtId="0" fontId="4" fillId="6" borderId="7" xfId="0" applyFont="1" applyFill="1" applyBorder="1" applyAlignment="1">
      <alignment vertical="center" wrapText="1"/>
    </xf>
    <xf numFmtId="0" fontId="9" fillId="0" borderId="0" xfId="0" applyFont="1" applyAlignment="1">
      <alignment vertical="top"/>
    </xf>
    <xf numFmtId="0" fontId="1" fillId="7" borderId="0" xfId="5" applyFont="1" applyFill="1" applyAlignment="1">
      <alignment horizontal="center"/>
    </xf>
    <xf numFmtId="0" fontId="1" fillId="7" borderId="0" xfId="5" applyFont="1" applyFill="1" applyAlignment="1">
      <alignment wrapText="1"/>
    </xf>
    <xf numFmtId="0" fontId="1" fillId="7" borderId="0" xfId="5" applyFont="1" applyFill="1"/>
    <xf numFmtId="170" fontId="1" fillId="2" borderId="1" xfId="1" applyNumberFormat="1" applyFont="1" applyFill="1" applyBorder="1" applyAlignment="1">
      <alignment horizontal="right" vertical="center" wrapText="1"/>
    </xf>
    <xf numFmtId="168" fontId="1" fillId="2" borderId="1" xfId="1" applyNumberFormat="1" applyFont="1" applyFill="1" applyBorder="1" applyAlignment="1">
      <alignment horizontal="right" vertical="center" wrapText="1"/>
    </xf>
    <xf numFmtId="169" fontId="1" fillId="0" borderId="14" xfId="2" applyNumberFormat="1" applyFont="1" applyBorder="1" applyAlignment="1">
      <alignment horizontal="right" vertical="center" wrapText="1"/>
    </xf>
    <xf numFmtId="171" fontId="1" fillId="0" borderId="14" xfId="0" applyNumberFormat="1" applyFont="1" applyBorder="1" applyAlignment="1">
      <alignment horizontal="right" vertical="center" wrapText="1"/>
    </xf>
    <xf numFmtId="169" fontId="1" fillId="0" borderId="14" xfId="0" applyNumberFormat="1" applyFont="1" applyBorder="1" applyAlignment="1">
      <alignment horizontal="right" vertical="center" wrapText="1"/>
    </xf>
    <xf numFmtId="172" fontId="1" fillId="3" borderId="0" xfId="1" applyNumberFormat="1" applyFont="1" applyFill="1" applyAlignment="1">
      <alignment horizontal="center"/>
    </xf>
    <xf numFmtId="0" fontId="36" fillId="4" borderId="0" xfId="3" applyFont="1" applyFill="1" applyAlignment="1">
      <alignment horizontal="center" vertical="center"/>
    </xf>
    <xf numFmtId="0" fontId="36" fillId="4" borderId="0" xfId="3" applyFont="1" applyFill="1" applyAlignment="1">
      <alignment vertical="center"/>
    </xf>
    <xf numFmtId="175" fontId="37" fillId="8" borderId="2" xfId="3" applyNumberFormat="1" applyFont="1" applyFill="1" applyBorder="1" applyAlignment="1">
      <alignment horizontal="center" vertical="center" wrapText="1"/>
    </xf>
    <xf numFmtId="49" fontId="37" fillId="8" borderId="2" xfId="3" applyNumberFormat="1" applyFont="1" applyFill="1" applyBorder="1" applyAlignment="1">
      <alignment horizontal="center" vertical="center" wrapText="1"/>
    </xf>
    <xf numFmtId="0" fontId="37" fillId="8" borderId="2" xfId="3" applyFont="1" applyFill="1" applyBorder="1" applyAlignment="1">
      <alignment horizontal="center" vertical="center" wrapText="1"/>
    </xf>
    <xf numFmtId="164" fontId="37" fillId="8" borderId="2" xfId="4" applyFont="1" applyFill="1" applyBorder="1" applyAlignment="1">
      <alignment horizontal="center" vertical="center" wrapText="1"/>
    </xf>
    <xf numFmtId="176" fontId="37" fillId="8" borderId="2" xfId="3" applyNumberFormat="1" applyFont="1" applyFill="1" applyBorder="1" applyAlignment="1">
      <alignment horizontal="center" vertical="center" wrapText="1"/>
    </xf>
    <xf numFmtId="0" fontId="2" fillId="0" borderId="2" xfId="3" applyFont="1" applyBorder="1" applyAlignment="1">
      <alignment horizontal="center" vertical="center"/>
    </xf>
    <xf numFmtId="0" fontId="38" fillId="4" borderId="0" xfId="3" applyFont="1" applyFill="1" applyAlignment="1">
      <alignment horizontal="center" vertical="center"/>
    </xf>
    <xf numFmtId="0" fontId="39" fillId="4" borderId="0" xfId="3" applyFont="1" applyFill="1" applyAlignment="1">
      <alignment horizontal="center" vertical="center"/>
    </xf>
    <xf numFmtId="0" fontId="39" fillId="4" borderId="0" xfId="3" applyFont="1" applyFill="1" applyAlignment="1">
      <alignment vertical="center"/>
    </xf>
    <xf numFmtId="0" fontId="39" fillId="4" borderId="1" xfId="3" applyFont="1" applyFill="1" applyBorder="1" applyAlignment="1">
      <alignment horizontal="center" vertical="center"/>
    </xf>
    <xf numFmtId="0" fontId="39" fillId="4" borderId="1" xfId="3" applyFont="1" applyFill="1" applyBorder="1" applyAlignment="1">
      <alignment horizontal="left" vertical="center"/>
    </xf>
    <xf numFmtId="49" fontId="39" fillId="4" borderId="1" xfId="3" applyNumberFormat="1" applyFont="1" applyFill="1" applyBorder="1" applyAlignment="1">
      <alignment horizontal="center" vertical="center" wrapText="1"/>
    </xf>
    <xf numFmtId="164" fontId="39" fillId="4" borderId="1" xfId="4" applyFont="1" applyFill="1" applyBorder="1" applyAlignment="1">
      <alignment horizontal="center" vertical="center"/>
    </xf>
    <xf numFmtId="168" fontId="39" fillId="4" borderId="1" xfId="4" applyNumberFormat="1" applyFont="1" applyFill="1" applyBorder="1" applyAlignment="1">
      <alignment horizontal="center" vertical="center"/>
    </xf>
    <xf numFmtId="0" fontId="40" fillId="0" borderId="1" xfId="3" applyFont="1" applyBorder="1" applyAlignment="1">
      <alignment horizontal="justify" vertical="center" wrapText="1"/>
    </xf>
    <xf numFmtId="0" fontId="39" fillId="4" borderId="1" xfId="3" applyFont="1" applyFill="1" applyBorder="1" applyAlignment="1">
      <alignment horizontal="left" vertical="center" wrapText="1"/>
    </xf>
    <xf numFmtId="0" fontId="40" fillId="4" borderId="1" xfId="3" applyFont="1" applyFill="1" applyBorder="1" applyAlignment="1">
      <alignment horizontal="center" vertical="center"/>
    </xf>
    <xf numFmtId="0" fontId="40" fillId="4" borderId="1" xfId="3" applyFont="1" applyFill="1" applyBorder="1" applyAlignment="1">
      <alignment horizontal="left" vertical="center"/>
    </xf>
    <xf numFmtId="0" fontId="40" fillId="4" borderId="1" xfId="3" applyFont="1" applyFill="1" applyBorder="1" applyAlignment="1">
      <alignment horizontal="left" vertical="center" wrapText="1"/>
    </xf>
    <xf numFmtId="168" fontId="40" fillId="4" borderId="1" xfId="4" applyNumberFormat="1" applyFont="1" applyFill="1" applyBorder="1" applyAlignment="1">
      <alignment horizontal="center" vertical="center"/>
    </xf>
    <xf numFmtId="0" fontId="40" fillId="4" borderId="0" xfId="3" applyFont="1" applyFill="1" applyAlignment="1">
      <alignment horizontal="center" vertical="center"/>
    </xf>
    <xf numFmtId="0" fontId="40" fillId="4" borderId="0" xfId="3" applyFont="1" applyFill="1" applyAlignment="1">
      <alignment vertical="center"/>
    </xf>
    <xf numFmtId="0" fontId="40" fillId="4" borderId="0" xfId="3" applyFont="1" applyFill="1" applyAlignment="1">
      <alignment horizontal="center" vertical="center" wrapText="1"/>
    </xf>
    <xf numFmtId="0" fontId="36" fillId="4" borderId="0" xfId="3" applyFont="1" applyFill="1" applyAlignment="1">
      <alignment horizontal="left" vertical="center"/>
    </xf>
    <xf numFmtId="49" fontId="36" fillId="4" borderId="0" xfId="3" applyNumberFormat="1" applyFont="1" applyFill="1" applyAlignment="1">
      <alignment horizontal="center" vertical="center" wrapText="1"/>
    </xf>
    <xf numFmtId="164" fontId="36" fillId="4" borderId="0" xfId="4" applyFont="1" applyFill="1" applyAlignment="1">
      <alignment horizontal="center" vertical="center"/>
    </xf>
    <xf numFmtId="176" fontId="36" fillId="4" borderId="0" xfId="3" applyNumberFormat="1" applyFont="1" applyFill="1" applyAlignment="1">
      <alignment horizontal="center" vertical="center"/>
    </xf>
    <xf numFmtId="0" fontId="8" fillId="4" borderId="0" xfId="3" applyFont="1" applyFill="1" applyAlignment="1">
      <alignment horizontal="center" vertical="center"/>
    </xf>
    <xf numFmtId="0" fontId="36" fillId="4" borderId="0" xfId="3" applyFont="1" applyFill="1" applyAlignment="1">
      <alignment horizontal="right" vertical="center" indent="9"/>
    </xf>
    <xf numFmtId="49" fontId="36" fillId="4" borderId="0" xfId="3" applyNumberFormat="1" applyFont="1" applyFill="1" applyAlignment="1">
      <alignment horizontal="left" vertical="center"/>
    </xf>
    <xf numFmtId="0" fontId="36" fillId="4" borderId="0" xfId="3" applyFont="1" applyFill="1" applyAlignment="1">
      <alignment horizontal="right" vertical="center"/>
    </xf>
    <xf numFmtId="49" fontId="36" fillId="4" borderId="0" xfId="3" quotePrefix="1" applyNumberFormat="1" applyFont="1" applyFill="1" applyAlignment="1">
      <alignment horizontal="center" vertical="center" wrapText="1"/>
    </xf>
    <xf numFmtId="49" fontId="36" fillId="4" borderId="0" xfId="4" quotePrefix="1" applyNumberFormat="1" applyFont="1" applyFill="1" applyAlignment="1">
      <alignment horizontal="left" vertical="center"/>
    </xf>
    <xf numFmtId="177" fontId="36" fillId="4" borderId="0" xfId="3" applyNumberFormat="1" applyFont="1" applyFill="1" applyAlignment="1">
      <alignment horizontal="center" vertical="center"/>
    </xf>
    <xf numFmtId="0" fontId="1" fillId="0" borderId="0" xfId="0" quotePrefix="1" applyFont="1" applyAlignment="1">
      <alignment vertical="top" wrapText="1"/>
    </xf>
    <xf numFmtId="3" fontId="1" fillId="0" borderId="0" xfId="0" applyNumberFormat="1" applyFont="1" applyAlignment="1">
      <alignment vertical="center" wrapText="1"/>
    </xf>
    <xf numFmtId="0" fontId="1" fillId="0" borderId="1" xfId="3" applyFont="1" applyBorder="1" applyAlignment="1">
      <alignment horizontal="justify" vertical="center" wrapText="1"/>
    </xf>
    <xf numFmtId="0" fontId="1" fillId="0" borderId="27" xfId="3" applyFont="1" applyBorder="1" applyAlignment="1">
      <alignment horizontal="justify" vertical="center" wrapText="1"/>
    </xf>
    <xf numFmtId="0" fontId="2" fillId="4" borderId="1" xfId="3" applyFont="1" applyFill="1" applyBorder="1" applyAlignment="1">
      <alignment horizontal="center" vertical="center"/>
    </xf>
    <xf numFmtId="0" fontId="2" fillId="4" borderId="1" xfId="3" applyFont="1" applyFill="1" applyBorder="1" applyAlignment="1">
      <alignment horizontal="left" vertical="center"/>
    </xf>
    <xf numFmtId="49" fontId="2" fillId="4" borderId="1" xfId="3" applyNumberFormat="1" applyFont="1" applyFill="1" applyBorder="1" applyAlignment="1">
      <alignment horizontal="center" vertical="center" wrapText="1"/>
    </xf>
    <xf numFmtId="164" fontId="2" fillId="4" borderId="1" xfId="4" applyFont="1" applyFill="1" applyBorder="1" applyAlignment="1">
      <alignment horizontal="center" vertical="center"/>
    </xf>
    <xf numFmtId="168" fontId="2" fillId="4" borderId="1" xfId="4" applyNumberFormat="1" applyFont="1" applyFill="1" applyBorder="1" applyAlignment="1">
      <alignment horizontal="center" vertical="center"/>
    </xf>
    <xf numFmtId="0" fontId="2" fillId="4" borderId="24" xfId="3" applyFont="1" applyFill="1" applyBorder="1" applyAlignment="1">
      <alignment horizontal="center" vertical="center"/>
    </xf>
    <xf numFmtId="0" fontId="2" fillId="4" borderId="24" xfId="3" applyFont="1" applyFill="1" applyBorder="1" applyAlignment="1">
      <alignment horizontal="left" vertical="center"/>
    </xf>
    <xf numFmtId="49" fontId="2" fillId="4" borderId="24" xfId="3" applyNumberFormat="1" applyFont="1" applyFill="1" applyBorder="1" applyAlignment="1">
      <alignment horizontal="center" vertical="center" wrapText="1"/>
    </xf>
    <xf numFmtId="164" fontId="2" fillId="4" borderId="24" xfId="4" applyFont="1" applyFill="1" applyBorder="1" applyAlignment="1">
      <alignment horizontal="center" vertical="center"/>
    </xf>
    <xf numFmtId="168" fontId="2" fillId="4" borderId="24" xfId="4" applyNumberFormat="1" applyFont="1" applyFill="1" applyBorder="1" applyAlignment="1">
      <alignment horizontal="center" vertical="center"/>
    </xf>
    <xf numFmtId="0" fontId="1" fillId="0" borderId="24" xfId="3" applyFont="1" applyBorder="1" applyAlignment="1">
      <alignment horizontal="justify" vertical="center" wrapText="1"/>
    </xf>
    <xf numFmtId="0" fontId="43" fillId="4" borderId="0" xfId="3" applyFont="1" applyFill="1" applyAlignment="1">
      <alignment horizontal="center" vertical="center"/>
    </xf>
    <xf numFmtId="0" fontId="43" fillId="4" borderId="0" xfId="3" applyFont="1" applyFill="1" applyAlignment="1">
      <alignment horizontal="left" vertical="center"/>
    </xf>
    <xf numFmtId="49" fontId="43" fillId="4" borderId="0" xfId="3" applyNumberFormat="1" applyFont="1" applyFill="1" applyAlignment="1">
      <alignment horizontal="center" vertical="center" wrapText="1"/>
    </xf>
    <xf numFmtId="164" fontId="43" fillId="4" borderId="0" xfId="4" applyFont="1" applyFill="1" applyAlignment="1">
      <alignment horizontal="center" vertical="center"/>
    </xf>
    <xf numFmtId="176" fontId="43" fillId="4" borderId="0" xfId="3" applyNumberFormat="1" applyFont="1" applyFill="1" applyAlignment="1">
      <alignment horizontal="center" vertical="center"/>
    </xf>
    <xf numFmtId="0" fontId="1" fillId="4" borderId="0" xfId="3" applyFont="1" applyFill="1" applyAlignment="1">
      <alignment horizontal="center" vertical="center"/>
    </xf>
    <xf numFmtId="0" fontId="44" fillId="4" borderId="0" xfId="3" applyFont="1" applyFill="1" applyAlignment="1">
      <alignment horizontal="left" vertical="center"/>
    </xf>
    <xf numFmtId="0" fontId="39" fillId="0" borderId="1" xfId="3" applyFont="1" applyFill="1" applyBorder="1" applyAlignment="1">
      <alignment horizontal="center" vertical="center"/>
    </xf>
    <xf numFmtId="0" fontId="39" fillId="0" borderId="1" xfId="3" applyFont="1" applyFill="1" applyBorder="1" applyAlignment="1">
      <alignment horizontal="left" vertical="center" wrapText="1"/>
    </xf>
    <xf numFmtId="49" fontId="39" fillId="0" borderId="1" xfId="3" applyNumberFormat="1" applyFont="1" applyFill="1" applyBorder="1" applyAlignment="1">
      <alignment horizontal="center" vertical="center" wrapText="1"/>
    </xf>
    <xf numFmtId="164" fontId="39" fillId="0" borderId="1" xfId="4" applyFont="1" applyFill="1" applyBorder="1" applyAlignment="1">
      <alignment horizontal="center" vertical="center"/>
    </xf>
    <xf numFmtId="168" fontId="39" fillId="0" borderId="1" xfId="4" applyNumberFormat="1" applyFont="1" applyFill="1" applyBorder="1" applyAlignment="1">
      <alignment horizontal="center" vertical="center"/>
    </xf>
    <xf numFmtId="0" fontId="1" fillId="0" borderId="1" xfId="3" applyFont="1" applyFill="1" applyBorder="1" applyAlignment="1">
      <alignment horizontal="justify" vertical="center" wrapText="1"/>
    </xf>
    <xf numFmtId="0" fontId="39" fillId="0" borderId="0" xfId="3" applyFont="1" applyFill="1" applyAlignment="1">
      <alignment horizontal="center" vertical="center"/>
    </xf>
    <xf numFmtId="0" fontId="39" fillId="0" borderId="0" xfId="3" applyFont="1" applyFill="1" applyAlignment="1">
      <alignment vertical="center"/>
    </xf>
    <xf numFmtId="0" fontId="8" fillId="4" borderId="1" xfId="3" applyFont="1" applyFill="1" applyBorder="1" applyAlignment="1">
      <alignment horizontal="center" vertical="center" wrapText="1"/>
    </xf>
    <xf numFmtId="0" fontId="5" fillId="0" borderId="5" xfId="0" applyFont="1" applyBorder="1" applyAlignment="1">
      <alignment vertical="center"/>
    </xf>
    <xf numFmtId="0" fontId="4" fillId="0" borderId="19" xfId="0" applyFont="1" applyBorder="1" applyAlignment="1">
      <alignment horizontal="center" wrapText="1"/>
    </xf>
    <xf numFmtId="0" fontId="4" fillId="0" borderId="0" xfId="0" applyFont="1" applyAlignment="1">
      <alignment horizontal="center"/>
    </xf>
    <xf numFmtId="0" fontId="4" fillId="0" borderId="20" xfId="0" applyFont="1" applyBorder="1" applyAlignment="1">
      <alignment horizontal="center"/>
    </xf>
    <xf numFmtId="0" fontId="4" fillId="0" borderId="19" xfId="0" applyFont="1" applyBorder="1" applyAlignment="1">
      <alignment horizontal="center"/>
    </xf>
    <xf numFmtId="0" fontId="13" fillId="0" borderId="19" xfId="0" applyFont="1" applyBorder="1" applyAlignment="1">
      <alignment horizontal="center"/>
    </xf>
    <xf numFmtId="0" fontId="13" fillId="0" borderId="0" xfId="0" applyFont="1" applyAlignment="1">
      <alignment horizontal="center"/>
    </xf>
    <xf numFmtId="0" fontId="13" fillId="0" borderId="20" xfId="0" applyFont="1" applyBorder="1" applyAlignment="1">
      <alignment horizontal="center"/>
    </xf>
    <xf numFmtId="0" fontId="14" fillId="0" borderId="19" xfId="0" applyFont="1" applyBorder="1" applyAlignment="1">
      <alignment horizontal="center"/>
    </xf>
    <xf numFmtId="0" fontId="14" fillId="0" borderId="0" xfId="0" applyFont="1" applyAlignment="1">
      <alignment horizontal="center"/>
    </xf>
    <xf numFmtId="0" fontId="14" fillId="0" borderId="20" xfId="0" applyFont="1" applyBorder="1" applyAlignment="1">
      <alignment horizontal="center"/>
    </xf>
    <xf numFmtId="0" fontId="15" fillId="0" borderId="19" xfId="0" applyFont="1" applyBorder="1" applyAlignment="1">
      <alignment horizontal="center" vertical="center" wrapText="1"/>
    </xf>
    <xf numFmtId="0" fontId="15" fillId="0" borderId="0" xfId="0" applyFont="1" applyAlignment="1">
      <alignment horizontal="center" vertical="center" wrapText="1"/>
    </xf>
    <xf numFmtId="0" fontId="15" fillId="0" borderId="20" xfId="0" applyFont="1" applyBorder="1" applyAlignment="1">
      <alignment horizontal="center" vertical="center" wrapText="1"/>
    </xf>
    <xf numFmtId="0" fontId="4" fillId="0" borderId="19" xfId="0" applyFont="1" applyBorder="1" applyAlignment="1">
      <alignment horizontal="center" vertical="top" wrapText="1"/>
    </xf>
    <xf numFmtId="0" fontId="4" fillId="0" borderId="0" xfId="0" applyFont="1" applyAlignment="1">
      <alignment horizontal="center" vertical="top"/>
    </xf>
    <xf numFmtId="0" fontId="4" fillId="0" borderId="20" xfId="0" applyFont="1" applyBorder="1" applyAlignment="1">
      <alignment horizontal="center" vertical="top"/>
    </xf>
    <xf numFmtId="0" fontId="4" fillId="0" borderId="19" xfId="0" applyFont="1" applyBorder="1" applyAlignment="1">
      <alignment horizontal="center" vertical="top"/>
    </xf>
    <xf numFmtId="0" fontId="5" fillId="0" borderId="0" xfId="0" applyFont="1" applyAlignment="1">
      <alignment horizontal="left" vertical="top"/>
    </xf>
    <xf numFmtId="0" fontId="1" fillId="0" borderId="0" xfId="0" quotePrefix="1" applyFont="1" applyAlignment="1">
      <alignment vertical="top" wrapText="1"/>
    </xf>
    <xf numFmtId="0" fontId="1" fillId="0" borderId="0" xfId="0" quotePrefix="1" applyFont="1" applyAlignment="1">
      <alignment horizontal="left" vertical="top" wrapText="1"/>
    </xf>
    <xf numFmtId="0" fontId="1" fillId="0" borderId="0" xfId="0" applyFont="1" applyAlignment="1">
      <alignment vertical="top"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quotePrefix="1" applyFont="1" applyAlignment="1">
      <alignment horizontal="center" vertical="center"/>
    </xf>
    <xf numFmtId="0" fontId="20" fillId="0" borderId="0" xfId="0" applyFont="1" applyAlignment="1">
      <alignment horizontal="center" vertical="center"/>
    </xf>
    <xf numFmtId="3" fontId="24" fillId="0" borderId="1" xfId="0" applyNumberFormat="1" applyFont="1" applyBorder="1" applyAlignment="1">
      <alignment horizontal="left" vertical="center" wrapText="1"/>
    </xf>
    <xf numFmtId="38" fontId="2" fillId="0" borderId="24" xfId="0" applyNumberFormat="1" applyFont="1" applyBorder="1" applyAlignment="1">
      <alignment horizontal="center" vertical="center" wrapText="1"/>
    </xf>
    <xf numFmtId="0" fontId="2" fillId="0" borderId="0" xfId="0" applyFont="1" applyAlignment="1">
      <alignment horizontal="center" vertical="top" wrapText="1"/>
    </xf>
    <xf numFmtId="38" fontId="2" fillId="0" borderId="1"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3" xfId="0" applyFont="1" applyBorder="1" applyAlignment="1">
      <alignment horizontal="center" vertical="center" wrapText="1"/>
    </xf>
    <xf numFmtId="165" fontId="1" fillId="0" borderId="7"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5" fillId="0" borderId="1" xfId="0" applyNumberFormat="1" applyFont="1" applyBorder="1" applyAlignment="1">
      <alignment horizontal="center" vertical="center" wrapText="1"/>
    </xf>
    <xf numFmtId="169" fontId="5" fillId="0" borderId="14" xfId="2" applyNumberFormat="1" applyFont="1" applyBorder="1" applyAlignment="1">
      <alignment horizontal="center" vertical="center" wrapText="1"/>
    </xf>
    <xf numFmtId="169" fontId="5" fillId="0" borderId="15" xfId="2" applyNumberFormat="1" applyFont="1" applyBorder="1" applyAlignment="1">
      <alignment horizontal="center" vertical="center" wrapText="1"/>
    </xf>
    <xf numFmtId="169" fontId="5" fillId="0" borderId="25" xfId="2" applyNumberFormat="1" applyFont="1" applyBorder="1" applyAlignment="1">
      <alignment horizontal="center" vertical="center" wrapText="1"/>
    </xf>
    <xf numFmtId="4" fontId="1" fillId="0" borderId="14" xfId="0" applyNumberFormat="1" applyFont="1" applyBorder="1" applyAlignment="1">
      <alignment horizontal="center" vertical="center" wrapText="1"/>
    </xf>
    <xf numFmtId="4" fontId="1" fillId="0" borderId="15" xfId="0" applyNumberFormat="1" applyFont="1" applyBorder="1" applyAlignment="1">
      <alignment horizontal="center" vertical="center" wrapText="1"/>
    </xf>
    <xf numFmtId="4" fontId="1" fillId="0" borderId="25" xfId="0" applyNumberFormat="1" applyFont="1" applyBorder="1" applyAlignment="1">
      <alignment horizontal="center" vertical="center" wrapText="1"/>
    </xf>
    <xf numFmtId="165" fontId="1" fillId="0" borderId="14" xfId="0" applyNumberFormat="1" applyFont="1" applyBorder="1" applyAlignment="1">
      <alignment horizontal="center" vertical="center" wrapText="1"/>
    </xf>
    <xf numFmtId="165" fontId="1" fillId="0" borderId="15" xfId="0" applyNumberFormat="1" applyFont="1" applyBorder="1" applyAlignment="1">
      <alignment horizontal="center" vertical="center" wrapText="1"/>
    </xf>
    <xf numFmtId="165" fontId="1" fillId="0" borderId="25" xfId="0" applyNumberFormat="1" applyFont="1" applyBorder="1" applyAlignment="1">
      <alignment horizontal="center" vertical="center" wrapText="1"/>
    </xf>
    <xf numFmtId="0" fontId="7" fillId="0" borderId="1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35" fillId="4" borderId="0" xfId="0" applyFont="1" applyFill="1" applyAlignment="1">
      <alignment horizontal="center" vertical="center"/>
    </xf>
    <xf numFmtId="0" fontId="1" fillId="0" borderId="0" xfId="5" applyFont="1" applyAlignment="1">
      <alignment vertical="top" wrapText="1"/>
    </xf>
    <xf numFmtId="0" fontId="2" fillId="0" borderId="0" xfId="5" applyFont="1" applyAlignment="1">
      <alignment vertical="top" wrapText="1"/>
    </xf>
    <xf numFmtId="0" fontId="4" fillId="0" borderId="0" xfId="5" applyFont="1" applyAlignment="1">
      <alignment horizontal="center" vertical="center" wrapText="1"/>
    </xf>
    <xf numFmtId="0" fontId="2" fillId="0" borderId="0" xfId="5" applyFont="1" applyAlignment="1">
      <alignment horizontal="center" vertical="center" wrapText="1"/>
    </xf>
    <xf numFmtId="0" fontId="20" fillId="0" borderId="0" xfId="0" applyFont="1" applyAlignment="1">
      <alignment horizontal="center" vertical="top"/>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8" xfId="0" applyFont="1" applyBorder="1" applyAlignment="1">
      <alignment horizontal="center" vertical="center" wrapText="1"/>
    </xf>
    <xf numFmtId="38" fontId="2" fillId="0" borderId="7" xfId="6" applyFont="1" applyFill="1" applyBorder="1" applyAlignment="1">
      <alignment horizontal="center" vertical="center" wrapText="1"/>
    </xf>
    <xf numFmtId="38" fontId="2" fillId="0" borderId="24" xfId="6" applyFont="1" applyFill="1" applyBorder="1" applyAlignment="1">
      <alignment horizontal="center" vertical="center" wrapText="1"/>
    </xf>
    <xf numFmtId="0" fontId="2" fillId="0" borderId="0" xfId="0" applyFont="1" applyAlignment="1">
      <alignment horizontal="center" vertical="center" wrapText="1"/>
    </xf>
    <xf numFmtId="0" fontId="20" fillId="0" borderId="0" xfId="0" applyFont="1" applyAlignment="1">
      <alignment horizontal="center" vertical="top" wrapText="1"/>
    </xf>
    <xf numFmtId="0" fontId="5" fillId="3" borderId="0" xfId="0" applyFont="1" applyFill="1" applyAlignment="1">
      <alignment horizontal="center" wrapText="1"/>
    </xf>
    <xf numFmtId="0" fontId="4" fillId="6" borderId="1" xfId="0" applyFont="1" applyFill="1" applyBorder="1" applyAlignment="1">
      <alignment vertical="center" wrapText="1"/>
    </xf>
    <xf numFmtId="0" fontId="34" fillId="0" borderId="0" xfId="0" applyFont="1" applyAlignment="1">
      <alignment horizontal="center" vertical="top"/>
    </xf>
    <xf numFmtId="0" fontId="4" fillId="0" borderId="8" xfId="0" applyFont="1" applyBorder="1" applyAlignment="1">
      <alignment horizontal="center" vertical="top"/>
    </xf>
  </cellXfs>
  <cellStyles count="8">
    <cellStyle name="Comma" xfId="1" builtinId="3"/>
    <cellStyle name="Comma [0] 2" xfId="6"/>
    <cellStyle name="Comma 2" xfId="4"/>
    <cellStyle name="Comma 2 2" xfId="7"/>
    <cellStyle name="Ledger 17 x 11 in" xfId="5"/>
    <cellStyle name="Normal" xfId="0" builtinId="0"/>
    <cellStyle name="Normal 2" xfId="3"/>
    <cellStyle name="Percent" xfId="2" builtinId="5"/>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luto\Dept-Data\CR\FSCA\4000series\4140%20-%20AMK%20Mixed%20Devt\Cost%20Appraisal\050304-DCF1A(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otifications/TMDT-TANTHANH_LANGSO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KSUB"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luto\Dept-Data\CR\123DATA\FSCA\RCA\4641-RCA.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THCP%20Lap%20dat"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EAD-SERVER\&#20154;&#20107;&#37096;\MOUSE\My%20Documents\&#26032;&#12375;&#12356;&#12501;&#12457;&#12523;&#12480;\My%20Documents\&#36035;&#29575;&#20154;&#20214;&#36027;\H13&#24403;&#21021;\H12.07%20&#20154;&#20214;&#36027;&#22793;&#21205;&#35201;&#2224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EAD-SERVER\&#20154;&#20107;&#37096;\My%20Documents\&#20154;&#20214;&#36027;&#36039;&#26009;&#37197;&#24067;\H13.7\H13.07&#36035;&#29575;&#35336;&#31639;&#263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23%20NhanLD/10.%20QHC.XD/2_%20Xa.ChauSon/21052026_DUTOAN_10K_XA_CHAUSON_LANGSON_VAT8%25_305.87.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911ea2031e96661a/Desktop/1.T&#7893;ng%20h&#7907;p%20QHPH%20di%20t&#237;ch%20M&#7851;u%20S&#417;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sheetName val="Assumptions"/>
      <sheetName val="Development Cost"/>
      <sheetName val="Yield"/>
      <sheetName val="Monthly CF"/>
      <sheetName val="Quarterly Const CF"/>
      <sheetName val="S-Curve"/>
      <sheetName val="Development - wo finance"/>
      <sheetName val="Appendix A"/>
      <sheetName val="Appendix B"/>
      <sheetName val="Cash Flow"/>
      <sheetName val="R&amp;R"/>
    </sheetNames>
    <sheetDataSet>
      <sheetData sheetId="0" refreshError="1"/>
      <sheetData sheetId="1"/>
      <sheetData sheetId="2"/>
      <sheetData sheetId="3"/>
      <sheetData sheetId="4"/>
      <sheetData sheetId="5" refreshError="1"/>
      <sheetData sheetId="6" refreshError="1"/>
      <sheetData sheetId="7" refreshError="1"/>
      <sheetData sheetId="8" refreshError="1"/>
      <sheetData sheetId="9" refreshError="1"/>
      <sheetData sheetId="10"/>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fig"/>
      <sheetName val="Dongia_UAV_TT16_2340"/>
      <sheetName val="Bia"/>
      <sheetName val="Ts"/>
      <sheetName val="TraSuatVon"/>
      <sheetName val="TMDT-All-in-one"/>
      <sheetName val="TMDT"/>
      <sheetName val="THCP xay dung"/>
      <sheetName val="Du toan XD"/>
      <sheetName val="Don gia XD"/>
      <sheetName val="TH vat tu XD"/>
      <sheetName val="Nhan cong XD"/>
      <sheetName val="Gia ca may XD"/>
      <sheetName val="Du phong"/>
      <sheetName val="DMTL"/>
      <sheetName val="DONGIA_CSDL_BDDH_10K_TT70_AHK"/>
      <sheetName val="KHOILUONG_GOC_10cm"/>
      <sheetName val="DonGia"/>
      <sheetName val="CPTV"/>
      <sheetName val="CPK"/>
      <sheetName val="Tho lai may"/>
      <sheetName val="TKKT"/>
    </sheetNames>
    <sheetDataSet>
      <sheetData sheetId="0"/>
      <sheetData sheetId="1">
        <row r="7">
          <cell r="B7" t="str">
            <v>Đo nối trạm cố định</v>
          </cell>
        </row>
      </sheetData>
      <sheetData sheetId="2"/>
      <sheetData sheetId="3">
        <row r="16">
          <cell r="M16" t="str">
            <v>$BL$23:$BL$23</v>
          </cell>
        </row>
        <row r="77">
          <cell r="N77">
            <v>17590.909090909088</v>
          </cell>
        </row>
        <row r="78">
          <cell r="N78">
            <v>14999.999999999998</v>
          </cell>
        </row>
        <row r="79">
          <cell r="N79">
            <v>1864.44</v>
          </cell>
        </row>
      </sheetData>
      <sheetData sheetId="4"/>
      <sheetData sheetId="5">
        <row r="4">
          <cell r="L4">
            <v>5</v>
          </cell>
        </row>
        <row r="5">
          <cell r="L5">
            <v>4</v>
          </cell>
        </row>
        <row r="6">
          <cell r="L6">
            <v>2</v>
          </cell>
        </row>
        <row r="8">
          <cell r="N8">
            <v>1</v>
          </cell>
        </row>
        <row r="18">
          <cell r="L18">
            <v>1000000000</v>
          </cell>
        </row>
        <row r="25">
          <cell r="L25">
            <v>300000000</v>
          </cell>
        </row>
        <row r="36">
          <cell r="L36">
            <v>35919000</v>
          </cell>
        </row>
      </sheetData>
      <sheetData sheetId="6"/>
      <sheetData sheetId="7">
        <row r="44">
          <cell r="D44" t="e">
            <v>#REF!</v>
          </cell>
        </row>
        <row r="46">
          <cell r="D46" t="e">
            <v>#REF!</v>
          </cell>
        </row>
      </sheetData>
      <sheetData sheetId="8"/>
      <sheetData sheetId="9"/>
      <sheetData sheetId="10"/>
      <sheetData sheetId="11"/>
      <sheetData sheetId="12"/>
      <sheetData sheetId="13">
        <row r="10">
          <cell r="C10">
            <v>3616433000</v>
          </cell>
        </row>
        <row r="15">
          <cell r="C15">
            <v>361643300</v>
          </cell>
        </row>
        <row r="58">
          <cell r="C58">
            <v>454117187.73625493</v>
          </cell>
        </row>
      </sheetData>
      <sheetData sheetId="14">
        <row r="39">
          <cell r="T39">
            <v>0.43099999999999999</v>
          </cell>
        </row>
        <row r="49">
          <cell r="T49">
            <v>0.71899999999999997</v>
          </cell>
        </row>
        <row r="59">
          <cell r="T59">
            <v>5.56</v>
          </cell>
        </row>
        <row r="67">
          <cell r="D67">
            <v>1.62</v>
          </cell>
        </row>
        <row r="179">
          <cell r="T179">
            <v>5.6000000000000001E-2</v>
          </cell>
        </row>
        <row r="189">
          <cell r="T189">
            <v>0.16</v>
          </cell>
        </row>
        <row r="199">
          <cell r="T199">
            <v>0.19700000000000001</v>
          </cell>
        </row>
        <row r="209">
          <cell r="T209">
            <v>0.191</v>
          </cell>
        </row>
        <row r="244">
          <cell r="T244">
            <v>2.5659999999999998</v>
          </cell>
        </row>
        <row r="254">
          <cell r="T254">
            <v>0.80300000000000005</v>
          </cell>
        </row>
        <row r="268">
          <cell r="T268">
            <v>0.109</v>
          </cell>
        </row>
        <row r="276">
          <cell r="T276">
            <v>0.96</v>
          </cell>
        </row>
        <row r="277">
          <cell r="T277">
            <v>0.56999999999999995</v>
          </cell>
        </row>
        <row r="281">
          <cell r="T281">
            <v>1.9E-2</v>
          </cell>
        </row>
        <row r="295">
          <cell r="T295">
            <v>0.126</v>
          </cell>
        </row>
        <row r="304">
          <cell r="T304">
            <v>0.122</v>
          </cell>
        </row>
        <row r="315">
          <cell r="T315">
            <v>3.78E-2</v>
          </cell>
        </row>
        <row r="324">
          <cell r="T324">
            <v>3.6600000000000001E-2</v>
          </cell>
        </row>
      </sheetData>
      <sheetData sheetId="15">
        <row r="17">
          <cell r="C17" t="str">
            <v xml:space="preserve">Thiết kế, đo khống chế ảnh ngoại nghiệp </v>
          </cell>
        </row>
      </sheetData>
      <sheetData sheetId="16">
        <row r="14">
          <cell r="F14">
            <v>20783450.508430768</v>
          </cell>
        </row>
      </sheetData>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kecot"/>
      <sheetName val="XL4Poppy"/>
      <sheetName val="Gioi thieu"/>
      <sheetName val="VL"/>
      <sheetName val="Du Toan"/>
      <sheetName val="V-M(Bdinh)"/>
      <sheetName val="6823_PS_1700"/>
      <sheetName val="PU_ITALY_"/>
      <sheetName val="6823_PS_17001"/>
      <sheetName val="PU_ITALY_1"/>
      <sheetName val="PT ksat"/>
      <sheetName val="LUONG KS"/>
      <sheetName val="May"/>
      <sheetName val="heso"/>
      <sheetName val="DG"/>
      <sheetName val="갑지"/>
      <sheetName val="6823_PS_17002"/>
      <sheetName val="PU_ITALY_2"/>
      <sheetName val="PTDG"/>
      <sheetName val="THDT"/>
      <sheetName val="VAT LIEU"/>
      <sheetName val="DTCT"/>
      <sheetName val="LKVL-CK-HT-GD1"/>
      <sheetName val="TONGKE-HT"/>
      <sheetName val="XD4Poppy"/>
      <sheetName val="he so"/>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 tiết Goc -AB"/>
      <sheetName val="SILICATE"/>
      <sheetName val="ranh hong"/>
      <sheetName val="TT35"/>
      <sheetName val="NhanCong"/>
      <sheetName val="THCP Lap dat"/>
      <sheetName val="THCP xay dung"/>
      <sheetName val="Don gia XD"/>
      <sheetName val="Ts"/>
      <sheetName val="Du toan XD"/>
      <sheetName val="NC+MTC"/>
      <sheetName val="DATA"/>
      <sheetName val="luon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
      <sheetName val="Quantity"/>
      <sheetName val="KP_List"/>
      <sheetName val="PU_ITALY "/>
      <sheetName val="Prices"/>
      <sheetName val="Module1"/>
      <sheetName val="Module2"/>
      <sheetName val="XL4Poppy"/>
      <sheetName val="THDZ0,4"/>
      <sheetName val="TH DZ35"/>
      <sheetName val="THTram"/>
      <sheetName val="6787CWFASE2CASE2_00"/>
      <sheetName val="DON GIA CAN THO"/>
      <sheetName val="Tro giup"/>
      <sheetName val="Sheet1"/>
      <sheetName val="Don gia chi tiet"/>
      <sheetName val="조명시설"/>
      <sheetName val="TinhGiaMTC"/>
      <sheetName val="TinhGiaNC"/>
      <sheetName val="Input"/>
      <sheetName val="SILICATE"/>
      <sheetName val="XT_Buoc 3"/>
      <sheetName val="ptnc"/>
      <sheetName val="ptvl"/>
      <sheetName val="ptm"/>
      <sheetName val="RAB AR&amp;STR"/>
      <sheetName val="Earthwork"/>
      <sheetName val="DANHPHAP"/>
      <sheetName val="chi tiet TBA"/>
      <sheetName val="chi tiet C"/>
      <sheetName val="공통가설"/>
      <sheetName val="물량표S"/>
      <sheetName val="DG"/>
      <sheetName val="PU_ITALY_"/>
      <sheetName val="TH_DZ35"/>
      <sheetName val="Tro_giup"/>
      <sheetName val="DON_GIA_CAN_THO"/>
      <sheetName val="Don gia"/>
      <sheetName val="DC"/>
      <sheetName val="NL"/>
      <sheetName val="DON GIA TRAM (3)"/>
      <sheetName val="dongia"/>
      <sheetName val="S-curve "/>
      <sheetName val="gvl"/>
      <sheetName val="Control"/>
      <sheetName val="THVATTU"/>
      <sheetName val="VL"/>
      <sheetName val="Don_gia_chi_tiet"/>
      <sheetName val="RAB_AR&amp;STR"/>
      <sheetName val="chi_tiet_TBA"/>
      <sheetName val="chi_tiet_C"/>
      <sheetName val="PU_ITALY_1"/>
      <sheetName val="TH_DZ351"/>
      <sheetName val="Tro_giup1"/>
      <sheetName val="DON_GIA_CAN_THO1"/>
      <sheetName val="#REF"/>
      <sheetName val="내역서"/>
      <sheetName val="TONG HOP VL-NC TT"/>
      <sheetName val="CHITIET VL-NC-TT -1p"/>
      <sheetName val="TDTKP1"/>
      <sheetName val="KPVC-BD "/>
      <sheetName val="A1.CN"/>
      <sheetName val="DATA"/>
      <sheetName val="Customize Your Purchase Order"/>
      <sheetName val="TONGKE-HT"/>
      <sheetName val="7606 DZ"/>
      <sheetName val="phuluc1"/>
      <sheetName val="So doi chieu LC"/>
      <sheetName val="VL,NC,MTC"/>
      <sheetName val="Customize_Your_Purchase_Order"/>
      <sheetName val="CBKC-110"/>
      <sheetName val="HĐ ngoài"/>
      <sheetName val="PU_ITALY_2"/>
      <sheetName val="TH_DZ352"/>
      <sheetName val="Tro_giup2"/>
      <sheetName val="DON_GIA_CAN_THO2"/>
      <sheetName val="Commercial value"/>
      <sheetName val="Ky Lam Bridge"/>
      <sheetName val="Provisional Sums Item"/>
      <sheetName val="Gas Pressure Welding"/>
      <sheetName val="General Item&amp;General Requiremen"/>
      <sheetName val="General Items"/>
      <sheetName val="Regenral Requirements"/>
      <sheetName val="Shdet1"/>
      <sheetName val="402"/>
      <sheetName val="NC"/>
      <sheetName val="TONG HOP VL-NC"/>
      <sheetName val="lam-moi"/>
      <sheetName val="BG"/>
      <sheetName val="FitOutConfCentre"/>
      <sheetName val="KLHT"/>
      <sheetName val="CHITIET VL-NC-TT-3p"/>
      <sheetName val="May"/>
      <sheetName val="DONVIBAN"/>
      <sheetName val="NGUON"/>
      <sheetName val="CTG"/>
      <sheetName val="DGTH"/>
      <sheetName val="dongia (2)"/>
      <sheetName val="Mall"/>
      <sheetName val="Du_lieu"/>
      <sheetName val="dnc4"/>
      <sheetName val="project management"/>
      <sheetName val="PTDG"/>
      <sheetName val="침하계"/>
      <sheetName val="BETON"/>
      <sheetName val="갑지"/>
      <sheetName val="24-ACMV"/>
      <sheetName val="Adix A"/>
      <sheetName val="Don_gia"/>
      <sheetName val="DON_GIA_TRAM_(3)"/>
      <sheetName val="7606_DZ"/>
      <sheetName val="TONG_HOP_VL-NC_TT"/>
      <sheetName val="CHITIET_VL-NC-TT_-1p"/>
      <sheetName val="KPVC-BD_"/>
      <sheetName val="dg67-1"/>
      <sheetName val="K95"/>
      <sheetName val="K98"/>
      <sheetName val="LaborPY"/>
      <sheetName val="LaborKH"/>
      <sheetName val="Equip "/>
      <sheetName val="Material"/>
      <sheetName val="DG thep ma kem"/>
      <sheetName val="dm366"/>
      <sheetName val="TBA"/>
      <sheetName val="Ng.hàng xà+bulong"/>
      <sheetName val="chiet tinh"/>
      <sheetName val="4.PTDG"/>
      <sheetName val="A1, May"/>
      <sheetName val="Máy"/>
      <sheetName val="Vat lieu"/>
      <sheetName val="PROFILE"/>
      <sheetName val="Đầu vào"/>
      <sheetName val="KPTH-T12"/>
      <sheetName val="Thamgia-T10"/>
      <sheetName val="Ts"/>
      <sheetName val="XD"/>
      <sheetName val="Cuongricc"/>
      <sheetName val="DG-VL"/>
      <sheetName val="PTDGCT"/>
      <sheetName val="damgiua"/>
      <sheetName val="dgct"/>
      <sheetName val="Cp&gt;10-Ln&lt;10"/>
      <sheetName val="Ln&lt;20"/>
      <sheetName val="EIRR&gt;1&lt;1"/>
      <sheetName val="EIRR&gt; 2"/>
      <sheetName val="EIRR&lt;2"/>
      <sheetName val="Sheet2"/>
      <sheetName val="실행철강하도"/>
      <sheetName val="P"/>
      <sheetName val="MAIN GATE HOUSE"/>
      <sheetName val="집계표"/>
      <sheetName val="SL"/>
      <sheetName val="THVT"/>
      <sheetName val="chitimc"/>
      <sheetName val="giathanh1"/>
      <sheetName val="O20"/>
      <sheetName val="TH_CNO"/>
      <sheetName val="NK_CHUNG"/>
      <sheetName val="Dulieu"/>
      <sheetName val="CAT_5"/>
      <sheetName val="BQMP"/>
      <sheetName val="산근"/>
      <sheetName val="inter"/>
      <sheetName val="대비"/>
      <sheetName val="REINF."/>
      <sheetName val="SKETCH"/>
      <sheetName val="LOADS"/>
      <sheetName val="Titles"/>
      <sheetName val="Rates 2009"/>
      <sheetName val="CT-35"/>
      <sheetName val="CT-0.4KV"/>
      <sheetName val="Du toan"/>
      <sheetName val="Keothep"/>
      <sheetName val="Re-bar"/>
      <sheetName val="차액보증"/>
      <sheetName val="Config"/>
      <sheetName val="DMCP"/>
      <sheetName val="HS_TDT"/>
      <sheetName val="SITE-E"/>
      <sheetName val="DLDTLN"/>
      <sheetName val="Bang KL"/>
      <sheetName val="ALLOWANCE"/>
      <sheetName val="MH RATE"/>
      <sheetName val="Sheet3"/>
      <sheetName val="금융비용"/>
      <sheetName val="입찰안"/>
      <sheetName val="366"/>
      <sheetName val="Data Input"/>
      <sheetName val="DonGiaLD"/>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SUB"/>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r Seah's View"/>
      <sheetName val="4641"/>
      <sheetName val="old-4475"/>
      <sheetName val="Site Inspectorate"/>
      <sheetName val="Workings"/>
      <sheetName val="Authoities Submission"/>
    </sheetNames>
    <sheetDataSet>
      <sheetData sheetId="0" refreshError="1"/>
      <sheetData sheetId="1" refreshError="1">
        <row r="1">
          <cell r="A1" t="str">
            <v>PARAMOUNT HOTEL &amp; SHOPPING COMPLEX</v>
          </cell>
          <cell r="F1">
            <v>37895.74751296296</v>
          </cell>
        </row>
        <row r="2">
          <cell r="A2" t="str">
            <v>REINSTATEMENT COST ASSESSMENT</v>
          </cell>
        </row>
        <row r="4">
          <cell r="A4" t="str">
            <v xml:space="preserve"> </v>
          </cell>
          <cell r="B4" t="str">
            <v>Items</v>
          </cell>
          <cell r="C4" t="str">
            <v>Unit</v>
          </cell>
          <cell r="D4" t="str">
            <v>Qty</v>
          </cell>
          <cell r="E4" t="str">
            <v>Rate</v>
          </cell>
          <cell r="F4" t="str">
            <v>S$</v>
          </cell>
        </row>
        <row r="5">
          <cell r="A5" t="str">
            <v>1</v>
          </cell>
          <cell r="B5" t="str">
            <v xml:space="preserve">Basement Shops </v>
          </cell>
          <cell r="C5" t="str">
            <v>m2</v>
          </cell>
          <cell r="D5">
            <v>2024</v>
          </cell>
          <cell r="E5">
            <v>1900</v>
          </cell>
          <cell r="F5">
            <v>3846000</v>
          </cell>
        </row>
        <row r="6">
          <cell r="A6" t="str">
            <v>2</v>
          </cell>
          <cell r="B6" t="str">
            <v>Shops / Function Rooms</v>
          </cell>
          <cell r="C6" t="str">
            <v>m2</v>
          </cell>
          <cell r="D6">
            <v>8096</v>
          </cell>
          <cell r="E6">
            <v>1750</v>
          </cell>
          <cell r="F6">
            <v>14168000</v>
          </cell>
        </row>
        <row r="7">
          <cell r="A7" t="str">
            <v>3</v>
          </cell>
          <cell r="B7" t="str">
            <v>3-Star Hotel</v>
          </cell>
          <cell r="C7" t="str">
            <v>m2</v>
          </cell>
          <cell r="D7">
            <v>11275</v>
          </cell>
          <cell r="E7">
            <v>2100</v>
          </cell>
          <cell r="F7">
            <v>23678000</v>
          </cell>
        </row>
        <row r="8">
          <cell r="A8" t="str">
            <v>4</v>
          </cell>
          <cell r="B8" t="str">
            <v>Plantrooms</v>
          </cell>
          <cell r="C8" t="str">
            <v>m2</v>
          </cell>
          <cell r="D8">
            <v>95</v>
          </cell>
          <cell r="E8">
            <v>1200</v>
          </cell>
          <cell r="F8">
            <v>114000</v>
          </cell>
        </row>
        <row r="9">
          <cell r="A9" t="str">
            <v>5</v>
          </cell>
          <cell r="B9" t="str">
            <v>External Works</v>
          </cell>
          <cell r="C9" t="str">
            <v>Item</v>
          </cell>
          <cell r="D9" t="str">
            <v xml:space="preserve"> </v>
          </cell>
          <cell r="F9">
            <v>1881000</v>
          </cell>
        </row>
        <row r="10">
          <cell r="A10" t="str">
            <v>6</v>
          </cell>
          <cell r="B10" t="str">
            <v>Basic Reinstatement Cost</v>
          </cell>
          <cell r="C10" t="str">
            <v>m2</v>
          </cell>
          <cell r="D10">
            <v>21490</v>
          </cell>
          <cell r="E10">
            <v>2032.8990228013029</v>
          </cell>
          <cell r="F10">
            <v>43687000</v>
          </cell>
        </row>
        <row r="11">
          <cell r="A11" t="str">
            <v>7</v>
          </cell>
          <cell r="B11" t="str">
            <v>Demolitions &amp; debris removal</v>
          </cell>
          <cell r="C11" t="str">
            <v>item</v>
          </cell>
          <cell r="D11" t="str">
            <v xml:space="preserve"> </v>
          </cell>
          <cell r="E11" t="str">
            <v xml:space="preserve"> </v>
          </cell>
          <cell r="F11">
            <v>290000</v>
          </cell>
        </row>
        <row r="12">
          <cell r="A12" t="str">
            <v>8</v>
          </cell>
          <cell r="B12" t="str">
            <v>Professional Fees 6.5%</v>
          </cell>
          <cell r="C12" t="str">
            <v>Item</v>
          </cell>
          <cell r="F12">
            <v>2859000</v>
          </cell>
        </row>
        <row r="13">
          <cell r="A13" t="str">
            <v>9</v>
          </cell>
          <cell r="B13" t="str">
            <v>Site Supervision Costs</v>
          </cell>
          <cell r="C13" t="str">
            <v>Item</v>
          </cell>
          <cell r="F13">
            <v>510000</v>
          </cell>
        </row>
        <row r="14">
          <cell r="B14" t="str">
            <v>1 RE &amp; 3 COWs for 2.5 years</v>
          </cell>
        </row>
        <row r="15">
          <cell r="A15" t="str">
            <v>10</v>
          </cell>
          <cell r="B15" t="str">
            <v>Authorities' fees &amp; charges</v>
          </cell>
          <cell r="C15" t="str">
            <v>Item</v>
          </cell>
          <cell r="F15">
            <v>400000</v>
          </cell>
        </row>
        <row r="16">
          <cell r="A16" t="str">
            <v>11</v>
          </cell>
          <cell r="B16" t="str">
            <v>Total Reinstatement Cost At Current Prices</v>
          </cell>
          <cell r="C16" t="str">
            <v>m2</v>
          </cell>
          <cell r="D16" t="str">
            <v xml:space="preserve"> </v>
          </cell>
          <cell r="E16" t="str">
            <v xml:space="preserve"> </v>
          </cell>
          <cell r="F16">
            <v>47746000</v>
          </cell>
        </row>
        <row r="17">
          <cell r="A17" t="str">
            <v>12</v>
          </cell>
          <cell r="B17" t="str">
            <v>Inflation 2% per annum</v>
          </cell>
          <cell r="C17" t="str">
            <v>year</v>
          </cell>
          <cell r="D17">
            <v>2</v>
          </cell>
          <cell r="F17">
            <v>1910000</v>
          </cell>
        </row>
        <row r="18">
          <cell r="A18" t="str">
            <v>13</v>
          </cell>
          <cell r="B18" t="str">
            <v>Total Reinstatement Cost Including Inflation</v>
          </cell>
          <cell r="F18">
            <v>49656000</v>
          </cell>
        </row>
        <row r="21">
          <cell r="A21" t="str">
            <v>Note:</v>
          </cell>
        </row>
        <row r="22">
          <cell r="B22" t="str">
            <v>Rates exclude foundation costs</v>
          </cell>
        </row>
      </sheetData>
      <sheetData sheetId="2" refreshError="1"/>
      <sheetData sheetId="3" refreshError="1"/>
      <sheetData sheetId="4" refreshError="1"/>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CP Lap dat"/>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12賃率"/>
      <sheetName val="H11賃率"/>
      <sheetName val="H11退職者"/>
      <sheetName val="H12昇給"/>
      <sheetName val="集計"/>
      <sheetName val="変動要因"/>
      <sheetName val="Sheet1"/>
      <sheetName val="Sheet3"/>
    </sheetNames>
    <sheetDataSet>
      <sheetData sheetId="0"/>
      <sheetData sheetId="1" refreshError="1">
        <row r="1">
          <cell r="D1" t="str">
            <v xml:space="preserve">社員NO.   </v>
          </cell>
          <cell r="P1" t="str">
            <v>賃率月間</v>
          </cell>
        </row>
        <row r="2">
          <cell r="D2" t="str">
            <v>A0069</v>
          </cell>
          <cell r="P2">
            <v>1432000</v>
          </cell>
        </row>
        <row r="3">
          <cell r="D3" t="str">
            <v>A0096</v>
          </cell>
          <cell r="P3">
            <v>1763000</v>
          </cell>
        </row>
        <row r="4">
          <cell r="D4" t="str">
            <v>A0150</v>
          </cell>
          <cell r="P4">
            <v>2645000</v>
          </cell>
        </row>
        <row r="5">
          <cell r="D5" t="str">
            <v>A0168</v>
          </cell>
          <cell r="P5">
            <v>2440000</v>
          </cell>
        </row>
        <row r="6">
          <cell r="D6" t="str">
            <v>A0201</v>
          </cell>
          <cell r="P6">
            <v>1098000</v>
          </cell>
        </row>
        <row r="7">
          <cell r="D7" t="str">
            <v>A2959</v>
          </cell>
          <cell r="P7">
            <v>2060000</v>
          </cell>
        </row>
        <row r="8">
          <cell r="D8" t="str">
            <v>A0168</v>
          </cell>
          <cell r="P8">
            <v>1345000</v>
          </cell>
        </row>
        <row r="9">
          <cell r="D9" t="str">
            <v>A0201</v>
          </cell>
          <cell r="P9">
            <v>371000</v>
          </cell>
        </row>
        <row r="10">
          <cell r="D10" t="str">
            <v>A2959</v>
          </cell>
          <cell r="P10">
            <v>1345000</v>
          </cell>
        </row>
        <row r="11">
          <cell r="D11" t="str">
            <v>A0052</v>
          </cell>
          <cell r="P11">
            <v>1293000</v>
          </cell>
        </row>
        <row r="12">
          <cell r="D12" t="str">
            <v>A0113</v>
          </cell>
          <cell r="P12">
            <v>458000</v>
          </cell>
        </row>
        <row r="13">
          <cell r="D13" t="str">
            <v>A0134</v>
          </cell>
          <cell r="P13">
            <v>1303000</v>
          </cell>
        </row>
        <row r="14">
          <cell r="D14" t="str">
            <v>A0156</v>
          </cell>
          <cell r="P14">
            <v>1221000</v>
          </cell>
        </row>
        <row r="15">
          <cell r="D15" t="str">
            <v>A0360</v>
          </cell>
          <cell r="P15">
            <v>421000</v>
          </cell>
        </row>
        <row r="16">
          <cell r="D16" t="str">
            <v>A0419</v>
          </cell>
          <cell r="P16">
            <v>889000</v>
          </cell>
        </row>
        <row r="17">
          <cell r="D17" t="str">
            <v>A4749</v>
          </cell>
          <cell r="P17">
            <v>282000</v>
          </cell>
        </row>
        <row r="18">
          <cell r="D18" t="str">
            <v>A0059</v>
          </cell>
          <cell r="P18">
            <v>443000</v>
          </cell>
        </row>
        <row r="19">
          <cell r="D19" t="str">
            <v>A1066</v>
          </cell>
          <cell r="P19">
            <v>102000</v>
          </cell>
        </row>
        <row r="20">
          <cell r="D20" t="str">
            <v>A3745</v>
          </cell>
          <cell r="P20">
            <v>134000</v>
          </cell>
        </row>
        <row r="21">
          <cell r="D21" t="str">
            <v>A5155</v>
          </cell>
          <cell r="P21">
            <v>80000</v>
          </cell>
        </row>
        <row r="22">
          <cell r="D22" t="str">
            <v>A5156</v>
          </cell>
          <cell r="P22">
            <v>100000</v>
          </cell>
        </row>
        <row r="23">
          <cell r="D23" t="str">
            <v>A5484</v>
          </cell>
          <cell r="P23">
            <v>100000</v>
          </cell>
        </row>
        <row r="24">
          <cell r="D24" t="str">
            <v>A1390</v>
          </cell>
          <cell r="P24">
            <v>1100000</v>
          </cell>
        </row>
        <row r="25">
          <cell r="D25" t="str">
            <v>A1815</v>
          </cell>
          <cell r="P25">
            <v>1034000</v>
          </cell>
        </row>
        <row r="26">
          <cell r="D26" t="str">
            <v>A3002</v>
          </cell>
          <cell r="P26">
            <v>869000</v>
          </cell>
        </row>
        <row r="27">
          <cell r="D27" t="str">
            <v>A3149</v>
          </cell>
          <cell r="P27">
            <v>807000</v>
          </cell>
        </row>
        <row r="28">
          <cell r="D28" t="str">
            <v>A3398</v>
          </cell>
          <cell r="P28">
            <v>743000</v>
          </cell>
        </row>
        <row r="29">
          <cell r="D29" t="str">
            <v>A2861</v>
          </cell>
          <cell r="P29">
            <v>601000</v>
          </cell>
        </row>
        <row r="30">
          <cell r="D30" t="str">
            <v>A3566</v>
          </cell>
          <cell r="P30">
            <v>601000</v>
          </cell>
        </row>
        <row r="31">
          <cell r="D31" t="str">
            <v>A3806</v>
          </cell>
          <cell r="P31">
            <v>469000</v>
          </cell>
        </row>
        <row r="32">
          <cell r="D32" t="str">
            <v>A4462</v>
          </cell>
          <cell r="P32">
            <v>469000</v>
          </cell>
        </row>
        <row r="33">
          <cell r="D33" t="str">
            <v>A4862</v>
          </cell>
          <cell r="P33">
            <v>417000</v>
          </cell>
        </row>
        <row r="34">
          <cell r="D34" t="str">
            <v>A2988</v>
          </cell>
          <cell r="P34">
            <v>807000</v>
          </cell>
        </row>
        <row r="35">
          <cell r="D35" t="str">
            <v>A2194</v>
          </cell>
          <cell r="P35">
            <v>601000</v>
          </cell>
        </row>
        <row r="36">
          <cell r="D36" t="str">
            <v>A2493</v>
          </cell>
          <cell r="P36">
            <v>601000</v>
          </cell>
        </row>
        <row r="37">
          <cell r="D37" t="str">
            <v>A3766</v>
          </cell>
          <cell r="P37">
            <v>529000</v>
          </cell>
        </row>
        <row r="38">
          <cell r="D38" t="str">
            <v>A4241</v>
          </cell>
          <cell r="P38">
            <v>469000</v>
          </cell>
        </row>
        <row r="39">
          <cell r="D39" t="str">
            <v>A4413</v>
          </cell>
          <cell r="P39">
            <v>354000</v>
          </cell>
        </row>
        <row r="40">
          <cell r="D40" t="str">
            <v>A4567</v>
          </cell>
          <cell r="P40">
            <v>354000</v>
          </cell>
        </row>
        <row r="41">
          <cell r="D41" t="str">
            <v>A5073</v>
          </cell>
          <cell r="P41">
            <v>354000</v>
          </cell>
        </row>
        <row r="42">
          <cell r="D42" t="str">
            <v>A0394</v>
          </cell>
          <cell r="P42">
            <v>1099000</v>
          </cell>
        </row>
        <row r="43">
          <cell r="D43" t="str">
            <v>A0208</v>
          </cell>
          <cell r="P43">
            <v>417000</v>
          </cell>
        </row>
        <row r="44">
          <cell r="D44" t="str">
            <v>A2519</v>
          </cell>
          <cell r="P44">
            <v>417000</v>
          </cell>
        </row>
        <row r="45">
          <cell r="D45" t="str">
            <v>A2520</v>
          </cell>
          <cell r="P45">
            <v>243000</v>
          </cell>
        </row>
        <row r="46">
          <cell r="D46" t="str">
            <v>A3644</v>
          </cell>
          <cell r="P46">
            <v>349000</v>
          </cell>
        </row>
        <row r="47">
          <cell r="D47" t="str">
            <v>A3645</v>
          </cell>
          <cell r="P47">
            <v>236000</v>
          </cell>
        </row>
        <row r="48">
          <cell r="D48" t="str">
            <v>A2942</v>
          </cell>
          <cell r="P48">
            <v>96000</v>
          </cell>
        </row>
        <row r="49">
          <cell r="D49" t="str">
            <v>A3215</v>
          </cell>
          <cell r="P49">
            <v>126000</v>
          </cell>
        </row>
        <row r="50">
          <cell r="D50" t="str">
            <v>A4389</v>
          </cell>
          <cell r="P50">
            <v>114000</v>
          </cell>
        </row>
        <row r="51">
          <cell r="D51" t="str">
            <v>A4750</v>
          </cell>
          <cell r="P51">
            <v>127000</v>
          </cell>
        </row>
        <row r="52">
          <cell r="D52" t="str">
            <v>A0089</v>
          </cell>
          <cell r="P52">
            <v>1100000</v>
          </cell>
        </row>
        <row r="53">
          <cell r="D53" t="str">
            <v>A2156</v>
          </cell>
          <cell r="P53">
            <v>1034000</v>
          </cell>
        </row>
        <row r="54">
          <cell r="D54" t="str">
            <v>A0596</v>
          </cell>
          <cell r="P54">
            <v>988000</v>
          </cell>
        </row>
        <row r="55">
          <cell r="D55" t="str">
            <v>A2453</v>
          </cell>
          <cell r="P55">
            <v>988000</v>
          </cell>
        </row>
        <row r="56">
          <cell r="D56" t="str">
            <v>A2873</v>
          </cell>
          <cell r="P56">
            <v>743000</v>
          </cell>
        </row>
        <row r="57">
          <cell r="D57" t="str">
            <v>A0092</v>
          </cell>
          <cell r="P57">
            <v>601000</v>
          </cell>
        </row>
        <row r="58">
          <cell r="D58" t="str">
            <v>A2780</v>
          </cell>
          <cell r="P58">
            <v>601000</v>
          </cell>
        </row>
        <row r="59">
          <cell r="D59" t="str">
            <v>A5224</v>
          </cell>
          <cell r="P59">
            <v>601000</v>
          </cell>
        </row>
        <row r="60">
          <cell r="D60" t="str">
            <v>A3473</v>
          </cell>
          <cell r="P60">
            <v>529000</v>
          </cell>
        </row>
        <row r="61">
          <cell r="D61" t="str">
            <v>A3767</v>
          </cell>
          <cell r="P61">
            <v>529000</v>
          </cell>
        </row>
        <row r="62">
          <cell r="D62" t="str">
            <v>A4566</v>
          </cell>
          <cell r="P62">
            <v>417000</v>
          </cell>
        </row>
        <row r="63">
          <cell r="D63" t="str">
            <v>A4336</v>
          </cell>
          <cell r="P63">
            <v>354000</v>
          </cell>
        </row>
        <row r="64">
          <cell r="D64" t="str">
            <v>A4412</v>
          </cell>
          <cell r="P64">
            <v>354000</v>
          </cell>
        </row>
        <row r="65">
          <cell r="D65" t="str">
            <v>A4811</v>
          </cell>
          <cell r="P65">
            <v>354000</v>
          </cell>
        </row>
        <row r="66">
          <cell r="D66" t="str">
            <v>A4916</v>
          </cell>
          <cell r="P66">
            <v>354000</v>
          </cell>
        </row>
        <row r="67">
          <cell r="D67" t="str">
            <v>A5420</v>
          </cell>
          <cell r="P67">
            <v>354000</v>
          </cell>
        </row>
        <row r="68">
          <cell r="D68" t="str">
            <v>A0115</v>
          </cell>
          <cell r="P68">
            <v>1250000</v>
          </cell>
        </row>
        <row r="69">
          <cell r="D69" t="str">
            <v>A0097</v>
          </cell>
          <cell r="P69">
            <v>1100000</v>
          </cell>
        </row>
        <row r="70">
          <cell r="D70" t="str">
            <v>A2597</v>
          </cell>
          <cell r="P70">
            <v>937000</v>
          </cell>
        </row>
        <row r="71">
          <cell r="D71" t="str">
            <v>A1558</v>
          </cell>
          <cell r="P71">
            <v>869000</v>
          </cell>
        </row>
        <row r="72">
          <cell r="D72" t="str">
            <v>A3387</v>
          </cell>
          <cell r="P72">
            <v>743000</v>
          </cell>
        </row>
        <row r="73">
          <cell r="D73" t="str">
            <v>A4079</v>
          </cell>
          <cell r="P73">
            <v>529000</v>
          </cell>
        </row>
        <row r="74">
          <cell r="D74" t="str">
            <v>A4422</v>
          </cell>
          <cell r="P74">
            <v>469000</v>
          </cell>
        </row>
        <row r="75">
          <cell r="D75" t="str">
            <v>A4337</v>
          </cell>
          <cell r="P75">
            <v>417000</v>
          </cell>
        </row>
        <row r="76">
          <cell r="D76" t="str">
            <v>A4135</v>
          </cell>
          <cell r="P76">
            <v>354000</v>
          </cell>
        </row>
        <row r="77">
          <cell r="D77" t="str">
            <v>A4812</v>
          </cell>
          <cell r="P77">
            <v>354000</v>
          </cell>
        </row>
        <row r="78">
          <cell r="D78" t="str">
            <v>A5013</v>
          </cell>
          <cell r="P78">
            <v>354000</v>
          </cell>
        </row>
        <row r="79">
          <cell r="D79" t="str">
            <v>A5225</v>
          </cell>
          <cell r="P79">
            <v>354000</v>
          </cell>
        </row>
        <row r="80">
          <cell r="D80" t="str">
            <v>A5464</v>
          </cell>
          <cell r="P80">
            <v>354000</v>
          </cell>
        </row>
        <row r="81">
          <cell r="D81" t="str">
            <v>A0419</v>
          </cell>
          <cell r="P81">
            <v>1250000</v>
          </cell>
        </row>
        <row r="82">
          <cell r="D82" t="str">
            <v>A1602</v>
          </cell>
          <cell r="P82">
            <v>1250000</v>
          </cell>
        </row>
        <row r="83">
          <cell r="D83" t="str">
            <v>A1586</v>
          </cell>
          <cell r="P83">
            <v>1034000</v>
          </cell>
        </row>
        <row r="84">
          <cell r="D84" t="str">
            <v>A1281</v>
          </cell>
          <cell r="P84">
            <v>988000</v>
          </cell>
        </row>
        <row r="85">
          <cell r="D85" t="str">
            <v>A2882</v>
          </cell>
          <cell r="P85">
            <v>937000</v>
          </cell>
        </row>
        <row r="86">
          <cell r="D86" t="str">
            <v>A2715</v>
          </cell>
          <cell r="P86">
            <v>807000</v>
          </cell>
        </row>
        <row r="87">
          <cell r="D87" t="str">
            <v>A4042</v>
          </cell>
          <cell r="P87">
            <v>469000</v>
          </cell>
        </row>
        <row r="88">
          <cell r="D88" t="str">
            <v>A4300</v>
          </cell>
          <cell r="P88">
            <v>469000</v>
          </cell>
        </row>
        <row r="89">
          <cell r="D89" t="str">
            <v>A4476</v>
          </cell>
          <cell r="P89">
            <v>469000</v>
          </cell>
        </row>
        <row r="90">
          <cell r="D90" t="str">
            <v>A4237</v>
          </cell>
          <cell r="P90">
            <v>417000</v>
          </cell>
        </row>
        <row r="91">
          <cell r="D91" t="str">
            <v>A4589</v>
          </cell>
          <cell r="P91">
            <v>417000</v>
          </cell>
        </row>
        <row r="92">
          <cell r="D92" t="str">
            <v>A4674</v>
          </cell>
          <cell r="P92">
            <v>354000</v>
          </cell>
        </row>
        <row r="93">
          <cell r="D93" t="str">
            <v>A5383</v>
          </cell>
          <cell r="P93">
            <v>354000</v>
          </cell>
        </row>
        <row r="94">
          <cell r="D94" t="str">
            <v>A5421</v>
          </cell>
          <cell r="P94">
            <v>354000</v>
          </cell>
        </row>
        <row r="95">
          <cell r="D95" t="str">
            <v>A0385</v>
          </cell>
          <cell r="P95">
            <v>1763000</v>
          </cell>
        </row>
        <row r="96">
          <cell r="D96" t="str">
            <v>A4968</v>
          </cell>
          <cell r="P96">
            <v>1521000</v>
          </cell>
        </row>
        <row r="97">
          <cell r="D97" t="str">
            <v>A0174</v>
          </cell>
          <cell r="P97">
            <v>1610000</v>
          </cell>
        </row>
        <row r="98">
          <cell r="D98" t="str">
            <v>A0325</v>
          </cell>
          <cell r="P98">
            <v>1610000</v>
          </cell>
        </row>
        <row r="99">
          <cell r="D99" t="str">
            <v>A0810</v>
          </cell>
          <cell r="P99">
            <v>1610000</v>
          </cell>
        </row>
        <row r="100">
          <cell r="D100" t="str">
            <v>A2256</v>
          </cell>
          <cell r="P100">
            <v>1610000</v>
          </cell>
        </row>
        <row r="101">
          <cell r="D101" t="str">
            <v>A5095</v>
          </cell>
          <cell r="P101">
            <v>1610000</v>
          </cell>
        </row>
        <row r="102">
          <cell r="D102" t="str">
            <v>A0137</v>
          </cell>
          <cell r="P102">
            <v>0</v>
          </cell>
        </row>
        <row r="103">
          <cell r="D103" t="str">
            <v>A0373</v>
          </cell>
          <cell r="P103">
            <v>1250000</v>
          </cell>
        </row>
        <row r="104">
          <cell r="D104" t="str">
            <v>A0810</v>
          </cell>
          <cell r="P104">
            <v>1250000</v>
          </cell>
        </row>
        <row r="105">
          <cell r="D105" t="str">
            <v>A0999</v>
          </cell>
          <cell r="P105">
            <v>1250000</v>
          </cell>
        </row>
        <row r="106">
          <cell r="D106" t="str">
            <v>A2256</v>
          </cell>
          <cell r="P106">
            <v>1250000</v>
          </cell>
        </row>
        <row r="107">
          <cell r="D107" t="str">
            <v>A3066</v>
          </cell>
          <cell r="P107">
            <v>1250000</v>
          </cell>
        </row>
        <row r="108">
          <cell r="D108" t="str">
            <v>A4576</v>
          </cell>
          <cell r="P108">
            <v>1250000</v>
          </cell>
        </row>
        <row r="109">
          <cell r="D109" t="str">
            <v>A1362</v>
          </cell>
          <cell r="P109">
            <v>1100000</v>
          </cell>
        </row>
        <row r="110">
          <cell r="D110" t="str">
            <v>A1647</v>
          </cell>
          <cell r="P110">
            <v>1100000</v>
          </cell>
        </row>
        <row r="111">
          <cell r="D111" t="str">
            <v>A2223</v>
          </cell>
          <cell r="P111">
            <v>1100000</v>
          </cell>
        </row>
        <row r="112">
          <cell r="D112" t="str">
            <v>A0174</v>
          </cell>
          <cell r="P112">
            <v>367000</v>
          </cell>
        </row>
        <row r="113">
          <cell r="D113" t="str">
            <v>A3066</v>
          </cell>
          <cell r="P113">
            <v>751000</v>
          </cell>
        </row>
        <row r="114">
          <cell r="D114" t="str">
            <v>A3334</v>
          </cell>
          <cell r="P114">
            <v>743000</v>
          </cell>
        </row>
        <row r="115">
          <cell r="D115" t="str">
            <v>A1177</v>
          </cell>
          <cell r="P115">
            <v>1099000</v>
          </cell>
        </row>
        <row r="116">
          <cell r="D116" t="str">
            <v>A1616</v>
          </cell>
          <cell r="P116">
            <v>1099000</v>
          </cell>
        </row>
        <row r="117">
          <cell r="D117" t="str">
            <v>A5115</v>
          </cell>
          <cell r="P117">
            <v>1099000</v>
          </cell>
        </row>
        <row r="118">
          <cell r="D118" t="str">
            <v>A5378</v>
          </cell>
          <cell r="P118">
            <v>343000</v>
          </cell>
        </row>
        <row r="119">
          <cell r="D119" t="str">
            <v>A0137</v>
          </cell>
          <cell r="P119">
            <v>1250000</v>
          </cell>
        </row>
        <row r="120">
          <cell r="D120" t="str">
            <v>A0817</v>
          </cell>
          <cell r="P120">
            <v>1100000</v>
          </cell>
        </row>
        <row r="121">
          <cell r="D121" t="str">
            <v>A1387</v>
          </cell>
          <cell r="P121">
            <v>1100000</v>
          </cell>
        </row>
        <row r="122">
          <cell r="D122" t="str">
            <v>A1028</v>
          </cell>
          <cell r="P122">
            <v>1034000</v>
          </cell>
        </row>
        <row r="123">
          <cell r="D123" t="str">
            <v>A0571</v>
          </cell>
          <cell r="P123">
            <v>988000</v>
          </cell>
        </row>
        <row r="124">
          <cell r="D124" t="str">
            <v>A2271</v>
          </cell>
          <cell r="P124">
            <v>869000</v>
          </cell>
        </row>
        <row r="125">
          <cell r="D125" t="str">
            <v>A2624</v>
          </cell>
          <cell r="P125">
            <v>807000</v>
          </cell>
        </row>
        <row r="126">
          <cell r="D126" t="str">
            <v>A3487</v>
          </cell>
          <cell r="P126">
            <v>743000</v>
          </cell>
        </row>
        <row r="127">
          <cell r="D127" t="str">
            <v>A3614</v>
          </cell>
          <cell r="P127">
            <v>529000</v>
          </cell>
        </row>
        <row r="128">
          <cell r="D128" t="str">
            <v>A5111</v>
          </cell>
          <cell r="P128">
            <v>469000</v>
          </cell>
        </row>
        <row r="129">
          <cell r="D129" t="str">
            <v>A3706</v>
          </cell>
          <cell r="P129">
            <v>417000</v>
          </cell>
        </row>
        <row r="130">
          <cell r="D130" t="str">
            <v>A3948</v>
          </cell>
          <cell r="P130">
            <v>417000</v>
          </cell>
        </row>
        <row r="131">
          <cell r="D131" t="str">
            <v>A4342</v>
          </cell>
          <cell r="P131">
            <v>354000</v>
          </cell>
        </row>
        <row r="132">
          <cell r="D132" t="str">
            <v>A4423</v>
          </cell>
          <cell r="P132">
            <v>354000</v>
          </cell>
        </row>
        <row r="133">
          <cell r="D133" t="str">
            <v>A1085</v>
          </cell>
          <cell r="P133">
            <v>1100000</v>
          </cell>
        </row>
        <row r="134">
          <cell r="D134" t="str">
            <v>A1803</v>
          </cell>
          <cell r="P134">
            <v>1100000</v>
          </cell>
        </row>
        <row r="135">
          <cell r="D135" t="str">
            <v>A2184</v>
          </cell>
          <cell r="P135">
            <v>1034000</v>
          </cell>
        </row>
        <row r="136">
          <cell r="D136" t="str">
            <v>A2364</v>
          </cell>
          <cell r="P136">
            <v>1034000</v>
          </cell>
        </row>
        <row r="137">
          <cell r="D137" t="str">
            <v>A2751</v>
          </cell>
          <cell r="P137">
            <v>937000</v>
          </cell>
        </row>
        <row r="138">
          <cell r="D138" t="str">
            <v>A0239</v>
          </cell>
          <cell r="P138">
            <v>601000</v>
          </cell>
        </row>
        <row r="139">
          <cell r="D139" t="str">
            <v>A1685</v>
          </cell>
          <cell r="P139">
            <v>601000</v>
          </cell>
        </row>
        <row r="140">
          <cell r="D140" t="str">
            <v>A2820</v>
          </cell>
          <cell r="P140">
            <v>601000</v>
          </cell>
        </row>
        <row r="141">
          <cell r="D141" t="str">
            <v>A4041</v>
          </cell>
          <cell r="P141">
            <v>529000</v>
          </cell>
        </row>
        <row r="142">
          <cell r="D142" t="str">
            <v>A4234</v>
          </cell>
          <cell r="P142">
            <v>469000</v>
          </cell>
        </row>
        <row r="143">
          <cell r="D143" t="str">
            <v>A4678</v>
          </cell>
          <cell r="P143">
            <v>417000</v>
          </cell>
        </row>
        <row r="144">
          <cell r="D144" t="str">
            <v>A3132</v>
          </cell>
          <cell r="P144">
            <v>192000</v>
          </cell>
        </row>
        <row r="145">
          <cell r="D145" t="str">
            <v>A1384</v>
          </cell>
          <cell r="P145">
            <v>1034000</v>
          </cell>
        </row>
        <row r="146">
          <cell r="D146" t="str">
            <v>A2072</v>
          </cell>
          <cell r="P146">
            <v>869000</v>
          </cell>
        </row>
        <row r="147">
          <cell r="D147" t="str">
            <v>A2136</v>
          </cell>
          <cell r="P147">
            <v>937000</v>
          </cell>
        </row>
        <row r="148">
          <cell r="D148" t="str">
            <v>A3004</v>
          </cell>
          <cell r="P148">
            <v>937000</v>
          </cell>
        </row>
        <row r="149">
          <cell r="D149" t="str">
            <v>A2999</v>
          </cell>
          <cell r="P149">
            <v>869000</v>
          </cell>
        </row>
        <row r="150">
          <cell r="D150" t="str">
            <v>A4228</v>
          </cell>
          <cell r="P150">
            <v>869000</v>
          </cell>
        </row>
        <row r="151">
          <cell r="D151" t="str">
            <v>A3489</v>
          </cell>
          <cell r="P151">
            <v>807000</v>
          </cell>
        </row>
        <row r="152">
          <cell r="D152" t="str">
            <v>A4220</v>
          </cell>
          <cell r="P152">
            <v>807000</v>
          </cell>
        </row>
        <row r="153">
          <cell r="D153" t="str">
            <v>A5365</v>
          </cell>
          <cell r="P153">
            <v>807000</v>
          </cell>
        </row>
        <row r="154">
          <cell r="D154" t="str">
            <v>A3413</v>
          </cell>
          <cell r="P154">
            <v>743000</v>
          </cell>
        </row>
        <row r="155">
          <cell r="D155" t="str">
            <v>A5165</v>
          </cell>
          <cell r="P155">
            <v>743000</v>
          </cell>
        </row>
        <row r="156">
          <cell r="D156" t="str">
            <v>A3069</v>
          </cell>
          <cell r="P156">
            <v>601000</v>
          </cell>
        </row>
        <row r="157">
          <cell r="D157" t="str">
            <v>A4417</v>
          </cell>
          <cell r="P157">
            <v>529000</v>
          </cell>
        </row>
        <row r="158">
          <cell r="D158" t="str">
            <v>A4419</v>
          </cell>
          <cell r="P158">
            <v>529000</v>
          </cell>
        </row>
        <row r="159">
          <cell r="D159" t="str">
            <v>A4445</v>
          </cell>
          <cell r="P159">
            <v>529000</v>
          </cell>
        </row>
        <row r="160">
          <cell r="D160" t="str">
            <v>A4286</v>
          </cell>
          <cell r="P160">
            <v>469000</v>
          </cell>
        </row>
        <row r="161">
          <cell r="D161" t="str">
            <v>A4434</v>
          </cell>
          <cell r="P161">
            <v>469000</v>
          </cell>
        </row>
        <row r="162">
          <cell r="D162" t="str">
            <v>A4628</v>
          </cell>
          <cell r="P162">
            <v>469000</v>
          </cell>
        </row>
        <row r="163">
          <cell r="D163" t="str">
            <v>A4771</v>
          </cell>
          <cell r="P163">
            <v>469000</v>
          </cell>
        </row>
        <row r="164">
          <cell r="D164" t="str">
            <v>A0343</v>
          </cell>
          <cell r="P164">
            <v>1034000</v>
          </cell>
        </row>
        <row r="165">
          <cell r="D165" t="str">
            <v>A0349</v>
          </cell>
          <cell r="P165">
            <v>1034000</v>
          </cell>
        </row>
        <row r="166">
          <cell r="D166" t="str">
            <v>A1804</v>
          </cell>
          <cell r="P166">
            <v>1034000</v>
          </cell>
        </row>
        <row r="167">
          <cell r="D167" t="str">
            <v>A1380</v>
          </cell>
          <cell r="P167">
            <v>988000</v>
          </cell>
        </row>
        <row r="168">
          <cell r="D168" t="str">
            <v>A2148</v>
          </cell>
          <cell r="P168">
            <v>988000</v>
          </cell>
        </row>
        <row r="169">
          <cell r="D169" t="str">
            <v>A2602</v>
          </cell>
          <cell r="P169">
            <v>988000</v>
          </cell>
        </row>
        <row r="170">
          <cell r="D170" t="str">
            <v>A1728</v>
          </cell>
          <cell r="P170">
            <v>869000</v>
          </cell>
        </row>
        <row r="171">
          <cell r="D171" t="str">
            <v>A3653</v>
          </cell>
          <cell r="P171">
            <v>869000</v>
          </cell>
        </row>
        <row r="172">
          <cell r="D172" t="str">
            <v>A2067</v>
          </cell>
          <cell r="P172">
            <v>807000</v>
          </cell>
        </row>
        <row r="173">
          <cell r="D173" t="str">
            <v>A3570</v>
          </cell>
          <cell r="P173">
            <v>743000</v>
          </cell>
        </row>
        <row r="174">
          <cell r="D174" t="str">
            <v>A5312</v>
          </cell>
          <cell r="P174">
            <v>601000</v>
          </cell>
        </row>
        <row r="175">
          <cell r="D175" t="str">
            <v>A4057</v>
          </cell>
          <cell r="P175">
            <v>529000</v>
          </cell>
        </row>
        <row r="176">
          <cell r="D176" t="str">
            <v>A4067</v>
          </cell>
          <cell r="P176">
            <v>529000</v>
          </cell>
        </row>
        <row r="177">
          <cell r="D177" t="str">
            <v>A4436</v>
          </cell>
          <cell r="P177">
            <v>529000</v>
          </cell>
        </row>
        <row r="178">
          <cell r="D178" t="str">
            <v>A4278</v>
          </cell>
          <cell r="P178">
            <v>469000</v>
          </cell>
        </row>
        <row r="179">
          <cell r="D179" t="str">
            <v>A4761</v>
          </cell>
          <cell r="P179">
            <v>469000</v>
          </cell>
        </row>
        <row r="180">
          <cell r="D180" t="str">
            <v>A4888</v>
          </cell>
          <cell r="P180">
            <v>469000</v>
          </cell>
        </row>
        <row r="181">
          <cell r="D181" t="str">
            <v>A4895</v>
          </cell>
          <cell r="P181">
            <v>469000</v>
          </cell>
        </row>
        <row r="182">
          <cell r="D182" t="str">
            <v>A4793</v>
          </cell>
          <cell r="P182">
            <v>417000</v>
          </cell>
        </row>
        <row r="183">
          <cell r="D183" t="str">
            <v>A5014</v>
          </cell>
          <cell r="P183">
            <v>417000</v>
          </cell>
        </row>
        <row r="184">
          <cell r="D184" t="str">
            <v>A4495</v>
          </cell>
          <cell r="P184">
            <v>354000</v>
          </cell>
        </row>
        <row r="185">
          <cell r="D185" t="str">
            <v>A5400</v>
          </cell>
          <cell r="P185">
            <v>354000</v>
          </cell>
        </row>
        <row r="186">
          <cell r="D186" t="str">
            <v>A2585</v>
          </cell>
          <cell r="P186">
            <v>988000</v>
          </cell>
        </row>
        <row r="187">
          <cell r="D187" t="str">
            <v>A2877</v>
          </cell>
          <cell r="P187">
            <v>937000</v>
          </cell>
        </row>
        <row r="188">
          <cell r="D188" t="str">
            <v>A3228</v>
          </cell>
          <cell r="P188">
            <v>807000</v>
          </cell>
        </row>
        <row r="189">
          <cell r="D189" t="str">
            <v>A3157</v>
          </cell>
          <cell r="P189">
            <v>743000</v>
          </cell>
        </row>
        <row r="190">
          <cell r="D190" t="str">
            <v>A3477</v>
          </cell>
          <cell r="P190">
            <v>743000</v>
          </cell>
        </row>
        <row r="191">
          <cell r="D191" t="str">
            <v>A4586</v>
          </cell>
          <cell r="P191">
            <v>743000</v>
          </cell>
        </row>
        <row r="192">
          <cell r="D192" t="str">
            <v>A3585</v>
          </cell>
          <cell r="P192">
            <v>601000</v>
          </cell>
        </row>
        <row r="193">
          <cell r="D193" t="str">
            <v>A4161</v>
          </cell>
          <cell r="P193">
            <v>601000</v>
          </cell>
        </row>
        <row r="194">
          <cell r="D194" t="str">
            <v>A3678</v>
          </cell>
          <cell r="P194">
            <v>529000</v>
          </cell>
        </row>
        <row r="195">
          <cell r="D195" t="str">
            <v>A3877</v>
          </cell>
          <cell r="P195">
            <v>529000</v>
          </cell>
        </row>
        <row r="196">
          <cell r="D196" t="str">
            <v>A4045</v>
          </cell>
          <cell r="P196">
            <v>529000</v>
          </cell>
        </row>
        <row r="197">
          <cell r="D197" t="str">
            <v>A4271</v>
          </cell>
          <cell r="P197">
            <v>529000</v>
          </cell>
        </row>
        <row r="198">
          <cell r="D198" t="str">
            <v>A4308</v>
          </cell>
          <cell r="P198">
            <v>469000</v>
          </cell>
        </row>
        <row r="199">
          <cell r="D199" t="str">
            <v>A4418</v>
          </cell>
          <cell r="P199">
            <v>469000</v>
          </cell>
        </row>
        <row r="200">
          <cell r="D200" t="str">
            <v>A4590</v>
          </cell>
          <cell r="P200">
            <v>469000</v>
          </cell>
        </row>
        <row r="201">
          <cell r="D201" t="str">
            <v>A4595</v>
          </cell>
          <cell r="P201">
            <v>469000</v>
          </cell>
        </row>
        <row r="202">
          <cell r="D202" t="str">
            <v>A4752</v>
          </cell>
          <cell r="P202">
            <v>469000</v>
          </cell>
        </row>
        <row r="203">
          <cell r="D203" t="str">
            <v>A4864</v>
          </cell>
          <cell r="P203">
            <v>469000</v>
          </cell>
        </row>
        <row r="204">
          <cell r="D204" t="str">
            <v>A4878</v>
          </cell>
          <cell r="P204">
            <v>469000</v>
          </cell>
        </row>
        <row r="205">
          <cell r="D205" t="str">
            <v>A5007</v>
          </cell>
          <cell r="P205">
            <v>469000</v>
          </cell>
        </row>
        <row r="206">
          <cell r="D206" t="str">
            <v>A4126</v>
          </cell>
          <cell r="P206">
            <v>417000</v>
          </cell>
        </row>
        <row r="207">
          <cell r="D207" t="str">
            <v>A4420</v>
          </cell>
          <cell r="P207">
            <v>417000</v>
          </cell>
        </row>
        <row r="208">
          <cell r="D208" t="str">
            <v>A5226</v>
          </cell>
          <cell r="P208">
            <v>417000</v>
          </cell>
        </row>
        <row r="209">
          <cell r="D209" t="str">
            <v>A5228</v>
          </cell>
          <cell r="P209">
            <v>417000</v>
          </cell>
        </row>
        <row r="210">
          <cell r="D210" t="str">
            <v>A0979</v>
          </cell>
          <cell r="P210">
            <v>1100000</v>
          </cell>
        </row>
        <row r="211">
          <cell r="D211" t="str">
            <v>A2975</v>
          </cell>
          <cell r="P211">
            <v>1034000</v>
          </cell>
        </row>
        <row r="212">
          <cell r="D212" t="str">
            <v>A2137</v>
          </cell>
          <cell r="P212">
            <v>937000</v>
          </cell>
        </row>
        <row r="213">
          <cell r="D213" t="str">
            <v>A2312</v>
          </cell>
          <cell r="P213">
            <v>937000</v>
          </cell>
        </row>
        <row r="214">
          <cell r="D214" t="str">
            <v>A3490</v>
          </cell>
          <cell r="P214">
            <v>743000</v>
          </cell>
        </row>
        <row r="215">
          <cell r="D215" t="str">
            <v>A3656</v>
          </cell>
          <cell r="P215">
            <v>743000</v>
          </cell>
        </row>
        <row r="216">
          <cell r="D216" t="str">
            <v>A3671</v>
          </cell>
          <cell r="P216">
            <v>743000</v>
          </cell>
        </row>
        <row r="217">
          <cell r="D217" t="str">
            <v>A3856</v>
          </cell>
          <cell r="P217">
            <v>743000</v>
          </cell>
        </row>
        <row r="218">
          <cell r="D218" t="str">
            <v>A3782</v>
          </cell>
          <cell r="P218">
            <v>529000</v>
          </cell>
        </row>
        <row r="219">
          <cell r="D219" t="str">
            <v>A4045</v>
          </cell>
          <cell r="P219">
            <v>529000</v>
          </cell>
        </row>
        <row r="220">
          <cell r="D220" t="str">
            <v>A4249</v>
          </cell>
          <cell r="P220">
            <v>529000</v>
          </cell>
        </row>
        <row r="221">
          <cell r="D221" t="str">
            <v>A4275</v>
          </cell>
          <cell r="P221">
            <v>529000</v>
          </cell>
        </row>
        <row r="222">
          <cell r="D222" t="str">
            <v>A4272</v>
          </cell>
          <cell r="P222">
            <v>469000</v>
          </cell>
        </row>
        <row r="223">
          <cell r="D223" t="str">
            <v>A4773</v>
          </cell>
          <cell r="P223">
            <v>469000</v>
          </cell>
        </row>
        <row r="224">
          <cell r="D224" t="str">
            <v>A5154</v>
          </cell>
          <cell r="P224">
            <v>598000</v>
          </cell>
        </row>
        <row r="225">
          <cell r="D225" t="str">
            <v>A1123</v>
          </cell>
          <cell r="P225">
            <v>1250000</v>
          </cell>
        </row>
        <row r="226">
          <cell r="D226" t="str">
            <v>A1105</v>
          </cell>
          <cell r="P226">
            <v>1100000</v>
          </cell>
        </row>
        <row r="227">
          <cell r="D227" t="str">
            <v>A1643</v>
          </cell>
          <cell r="P227">
            <v>1100000</v>
          </cell>
        </row>
        <row r="228">
          <cell r="D228" t="str">
            <v>A1658</v>
          </cell>
          <cell r="P228">
            <v>1100000</v>
          </cell>
        </row>
        <row r="229">
          <cell r="D229" t="str">
            <v>A3879</v>
          </cell>
          <cell r="P229">
            <v>529000</v>
          </cell>
        </row>
        <row r="230">
          <cell r="D230" t="str">
            <v>A4529</v>
          </cell>
          <cell r="P230">
            <v>689000</v>
          </cell>
        </row>
        <row r="231">
          <cell r="D231" t="str">
            <v>A4952</v>
          </cell>
          <cell r="P231">
            <v>539000</v>
          </cell>
        </row>
        <row r="232">
          <cell r="D232" t="str">
            <v>A5454</v>
          </cell>
          <cell r="P232">
            <v>1253000</v>
          </cell>
        </row>
        <row r="233">
          <cell r="D233" t="str">
            <v>A1389</v>
          </cell>
          <cell r="P233">
            <v>1100000</v>
          </cell>
        </row>
        <row r="234">
          <cell r="D234" t="str">
            <v>A0099</v>
          </cell>
          <cell r="P234">
            <v>988000</v>
          </cell>
        </row>
        <row r="235">
          <cell r="D235" t="str">
            <v>A2965</v>
          </cell>
          <cell r="P235">
            <v>937000</v>
          </cell>
        </row>
        <row r="236">
          <cell r="D236" t="str">
            <v>A2736</v>
          </cell>
          <cell r="P236">
            <v>869000</v>
          </cell>
        </row>
        <row r="237">
          <cell r="D237" t="str">
            <v>A1521</v>
          </cell>
          <cell r="P237">
            <v>601000</v>
          </cell>
        </row>
        <row r="238">
          <cell r="D238" t="str">
            <v>A3564</v>
          </cell>
          <cell r="P238">
            <v>469000</v>
          </cell>
        </row>
        <row r="239">
          <cell r="D239" t="str">
            <v>A3934</v>
          </cell>
          <cell r="P239">
            <v>469000</v>
          </cell>
        </row>
        <row r="240">
          <cell r="D240" t="str">
            <v>A4382</v>
          </cell>
          <cell r="P240">
            <v>469000</v>
          </cell>
        </row>
        <row r="241">
          <cell r="D241" t="str">
            <v>A3808</v>
          </cell>
          <cell r="P241">
            <v>417000</v>
          </cell>
        </row>
        <row r="242">
          <cell r="D242" t="str">
            <v>A4759</v>
          </cell>
          <cell r="P242">
            <v>354000</v>
          </cell>
        </row>
        <row r="243">
          <cell r="D243" t="str">
            <v>A4868</v>
          </cell>
          <cell r="P243">
            <v>354000</v>
          </cell>
        </row>
        <row r="244">
          <cell r="D244" t="str">
            <v>A4918</v>
          </cell>
          <cell r="P244">
            <v>354000</v>
          </cell>
        </row>
        <row r="245">
          <cell r="D245" t="str">
            <v>A5074</v>
          </cell>
          <cell r="P245">
            <v>354000</v>
          </cell>
        </row>
        <row r="246">
          <cell r="D246" t="str">
            <v>A5240</v>
          </cell>
          <cell r="P246">
            <v>354000</v>
          </cell>
        </row>
        <row r="247">
          <cell r="D247" t="str">
            <v>A5292</v>
          </cell>
          <cell r="P247">
            <v>354000</v>
          </cell>
        </row>
        <row r="248">
          <cell r="D248" t="str">
            <v>A5422</v>
          </cell>
          <cell r="P248">
            <v>354000</v>
          </cell>
        </row>
        <row r="249">
          <cell r="D249" t="str">
            <v>A0330</v>
          </cell>
          <cell r="P249">
            <v>1100000</v>
          </cell>
        </row>
        <row r="250">
          <cell r="D250" t="str">
            <v>A0378</v>
          </cell>
          <cell r="P250">
            <v>1100000</v>
          </cell>
        </row>
        <row r="251">
          <cell r="D251" t="str">
            <v>A1217</v>
          </cell>
          <cell r="P251">
            <v>1100000</v>
          </cell>
        </row>
        <row r="252">
          <cell r="D252" t="str">
            <v>A0070</v>
          </cell>
          <cell r="P252">
            <v>1034000</v>
          </cell>
        </row>
        <row r="253">
          <cell r="D253" t="str">
            <v>A0144</v>
          </cell>
          <cell r="P253">
            <v>1034000</v>
          </cell>
        </row>
        <row r="254">
          <cell r="D254" t="str">
            <v>A0260</v>
          </cell>
          <cell r="P254">
            <v>1034000</v>
          </cell>
        </row>
        <row r="255">
          <cell r="D255" t="str">
            <v>A1384</v>
          </cell>
          <cell r="P255">
            <v>1034000</v>
          </cell>
        </row>
        <row r="256">
          <cell r="D256" t="str">
            <v>A1443</v>
          </cell>
          <cell r="P256">
            <v>1034000</v>
          </cell>
        </row>
        <row r="257">
          <cell r="D257" t="str">
            <v>A2014</v>
          </cell>
          <cell r="P257">
            <v>1034000</v>
          </cell>
        </row>
        <row r="258">
          <cell r="D258" t="str">
            <v>A2065</v>
          </cell>
          <cell r="P258">
            <v>1034000</v>
          </cell>
        </row>
        <row r="259">
          <cell r="D259" t="str">
            <v>A2559</v>
          </cell>
          <cell r="P259">
            <v>1034000</v>
          </cell>
        </row>
        <row r="260">
          <cell r="D260" t="str">
            <v>A0327</v>
          </cell>
          <cell r="P260">
            <v>988000</v>
          </cell>
        </row>
        <row r="261">
          <cell r="D261" t="str">
            <v>A1452</v>
          </cell>
          <cell r="P261">
            <v>988000</v>
          </cell>
        </row>
        <row r="262">
          <cell r="D262" t="str">
            <v>A4219</v>
          </cell>
          <cell r="P262">
            <v>807000</v>
          </cell>
        </row>
        <row r="263">
          <cell r="D263" t="str">
            <v>A5346</v>
          </cell>
          <cell r="P263">
            <v>807000</v>
          </cell>
        </row>
        <row r="264">
          <cell r="D264" t="str">
            <v>A1006</v>
          </cell>
          <cell r="P264">
            <v>601000</v>
          </cell>
        </row>
        <row r="265">
          <cell r="D265" t="str">
            <v>A1541</v>
          </cell>
          <cell r="P265">
            <v>601000</v>
          </cell>
        </row>
        <row r="266">
          <cell r="D266" t="str">
            <v>A2092</v>
          </cell>
          <cell r="P266">
            <v>601000</v>
          </cell>
        </row>
        <row r="267">
          <cell r="D267" t="str">
            <v>A2197</v>
          </cell>
          <cell r="P267">
            <v>601000</v>
          </cell>
        </row>
        <row r="268">
          <cell r="D268" t="str">
            <v>A3325</v>
          </cell>
          <cell r="P268">
            <v>529000</v>
          </cell>
        </row>
        <row r="269">
          <cell r="D269" t="str">
            <v>A4295</v>
          </cell>
          <cell r="P269">
            <v>469000</v>
          </cell>
        </row>
        <row r="270">
          <cell r="D270" t="str">
            <v>A5385</v>
          </cell>
          <cell r="P270">
            <v>354000</v>
          </cell>
        </row>
        <row r="271">
          <cell r="D271" t="str">
            <v>A0396</v>
          </cell>
          <cell r="P271">
            <v>1034000</v>
          </cell>
        </row>
        <row r="272">
          <cell r="D272" t="str">
            <v>A5119</v>
          </cell>
          <cell r="P272">
            <v>866000</v>
          </cell>
        </row>
        <row r="273">
          <cell r="D273" t="str">
            <v>A1185</v>
          </cell>
          <cell r="P273">
            <v>988000</v>
          </cell>
        </row>
        <row r="274">
          <cell r="D274" t="str">
            <v>A2005</v>
          </cell>
          <cell r="P274">
            <v>1034000</v>
          </cell>
        </row>
        <row r="275">
          <cell r="D275" t="str">
            <v>A4197</v>
          </cell>
          <cell r="P275">
            <v>601000</v>
          </cell>
        </row>
        <row r="276">
          <cell r="D276" t="str">
            <v>A5117</v>
          </cell>
          <cell r="P276">
            <v>904000</v>
          </cell>
        </row>
        <row r="277">
          <cell r="D277" t="str">
            <v>A0336</v>
          </cell>
          <cell r="P277">
            <v>1034000</v>
          </cell>
        </row>
        <row r="278">
          <cell r="D278" t="str">
            <v>A0352</v>
          </cell>
          <cell r="P278">
            <v>1034000</v>
          </cell>
        </row>
        <row r="279">
          <cell r="D279" t="str">
            <v>A1143</v>
          </cell>
          <cell r="P279">
            <v>1034000</v>
          </cell>
        </row>
        <row r="280">
          <cell r="D280" t="str">
            <v>A1620</v>
          </cell>
          <cell r="P280">
            <v>988000</v>
          </cell>
        </row>
        <row r="281">
          <cell r="D281" t="str">
            <v>A2158</v>
          </cell>
          <cell r="P281">
            <v>988000</v>
          </cell>
        </row>
        <row r="282">
          <cell r="D282" t="str">
            <v>A2277</v>
          </cell>
          <cell r="P282">
            <v>988000</v>
          </cell>
        </row>
        <row r="283">
          <cell r="D283" t="str">
            <v>A2549</v>
          </cell>
          <cell r="P283">
            <v>937000</v>
          </cell>
        </row>
        <row r="284">
          <cell r="D284" t="str">
            <v>A4403</v>
          </cell>
          <cell r="P284">
            <v>743000</v>
          </cell>
        </row>
        <row r="285">
          <cell r="D285" t="str">
            <v>A1081</v>
          </cell>
          <cell r="P285">
            <v>1100000</v>
          </cell>
        </row>
        <row r="286">
          <cell r="D286" t="str">
            <v>A2147</v>
          </cell>
          <cell r="P286">
            <v>1034000</v>
          </cell>
        </row>
        <row r="287">
          <cell r="D287" t="str">
            <v>A2273</v>
          </cell>
          <cell r="P287">
            <v>1034000</v>
          </cell>
        </row>
        <row r="288">
          <cell r="D288" t="str">
            <v>A2272</v>
          </cell>
          <cell r="P288">
            <v>988000</v>
          </cell>
        </row>
        <row r="289">
          <cell r="D289" t="str">
            <v>A2598</v>
          </cell>
          <cell r="P289">
            <v>988000</v>
          </cell>
        </row>
        <row r="290">
          <cell r="D290" t="str">
            <v>A0229</v>
          </cell>
          <cell r="P290">
            <v>937000</v>
          </cell>
        </row>
        <row r="291">
          <cell r="D291" t="str">
            <v>A1891</v>
          </cell>
          <cell r="P291">
            <v>937000</v>
          </cell>
        </row>
        <row r="292">
          <cell r="D292" t="str">
            <v>A2874</v>
          </cell>
          <cell r="P292">
            <v>937000</v>
          </cell>
        </row>
        <row r="293">
          <cell r="D293" t="str">
            <v>A2990</v>
          </cell>
          <cell r="P293">
            <v>869000</v>
          </cell>
        </row>
        <row r="294">
          <cell r="D294" t="str">
            <v>A3654</v>
          </cell>
          <cell r="P294">
            <v>869000</v>
          </cell>
        </row>
        <row r="295">
          <cell r="D295" t="str">
            <v>A3129</v>
          </cell>
          <cell r="P295">
            <v>807000</v>
          </cell>
        </row>
        <row r="296">
          <cell r="D296" t="str">
            <v>A3388</v>
          </cell>
          <cell r="P296">
            <v>807000</v>
          </cell>
        </row>
        <row r="297">
          <cell r="D297" t="str">
            <v>A3579</v>
          </cell>
          <cell r="P297">
            <v>743000</v>
          </cell>
        </row>
        <row r="298">
          <cell r="D298" t="str">
            <v>A4008</v>
          </cell>
          <cell r="P298">
            <v>743000</v>
          </cell>
        </row>
        <row r="299">
          <cell r="D299" t="str">
            <v>A2237</v>
          </cell>
          <cell r="P299">
            <v>601000</v>
          </cell>
        </row>
        <row r="300">
          <cell r="D300" t="str">
            <v>A3765</v>
          </cell>
          <cell r="P300">
            <v>601000</v>
          </cell>
        </row>
        <row r="301">
          <cell r="D301" t="str">
            <v>A4049</v>
          </cell>
          <cell r="P301">
            <v>529000</v>
          </cell>
        </row>
        <row r="302">
          <cell r="D302" t="str">
            <v>A4072</v>
          </cell>
          <cell r="P302">
            <v>529000</v>
          </cell>
        </row>
        <row r="303">
          <cell r="D303" t="str">
            <v>A4243</v>
          </cell>
          <cell r="P303">
            <v>469000</v>
          </cell>
        </row>
        <row r="304">
          <cell r="D304" t="str">
            <v>A4601</v>
          </cell>
          <cell r="P304">
            <v>469000</v>
          </cell>
        </row>
        <row r="305">
          <cell r="D305" t="str">
            <v>A4602</v>
          </cell>
          <cell r="P305">
            <v>469000</v>
          </cell>
        </row>
        <row r="306">
          <cell r="D306" t="str">
            <v>A4603</v>
          </cell>
          <cell r="P306">
            <v>469000</v>
          </cell>
        </row>
        <row r="307">
          <cell r="D307" t="str">
            <v>A4764</v>
          </cell>
          <cell r="P307">
            <v>469000</v>
          </cell>
        </row>
        <row r="308">
          <cell r="D308" t="str">
            <v>A4871</v>
          </cell>
          <cell r="P308">
            <v>469000</v>
          </cell>
        </row>
        <row r="309">
          <cell r="D309" t="str">
            <v>A4874</v>
          </cell>
          <cell r="P309">
            <v>469000</v>
          </cell>
        </row>
        <row r="310">
          <cell r="D310" t="str">
            <v>A5022</v>
          </cell>
          <cell r="P310">
            <v>417000</v>
          </cell>
        </row>
        <row r="311">
          <cell r="D311" t="str">
            <v>A5241</v>
          </cell>
          <cell r="P311">
            <v>417000</v>
          </cell>
        </row>
        <row r="312">
          <cell r="D312" t="str">
            <v>A5023</v>
          </cell>
          <cell r="P312">
            <v>354000</v>
          </cell>
        </row>
        <row r="313">
          <cell r="D313" t="str">
            <v>A5386</v>
          </cell>
          <cell r="P313">
            <v>354000</v>
          </cell>
        </row>
        <row r="314">
          <cell r="D314" t="str">
            <v>A0373</v>
          </cell>
          <cell r="P314">
            <v>230000</v>
          </cell>
        </row>
        <row r="315">
          <cell r="D315" t="str">
            <v>A1671</v>
          </cell>
          <cell r="P315">
            <v>1100000</v>
          </cell>
        </row>
        <row r="316">
          <cell r="D316" t="str">
            <v>A1674</v>
          </cell>
          <cell r="P316">
            <v>1034000</v>
          </cell>
        </row>
        <row r="317">
          <cell r="D317" t="str">
            <v>A1368</v>
          </cell>
          <cell r="P317">
            <v>988000</v>
          </cell>
        </row>
        <row r="318">
          <cell r="D318" t="str">
            <v>A1673</v>
          </cell>
          <cell r="P318">
            <v>988000</v>
          </cell>
        </row>
        <row r="319">
          <cell r="D319" t="str">
            <v>A0984</v>
          </cell>
          <cell r="P319">
            <v>937000</v>
          </cell>
        </row>
        <row r="320">
          <cell r="D320" t="str">
            <v>A3219</v>
          </cell>
          <cell r="P320">
            <v>807000</v>
          </cell>
        </row>
        <row r="321">
          <cell r="D321" t="str">
            <v>A3479</v>
          </cell>
          <cell r="P321">
            <v>807000</v>
          </cell>
        </row>
        <row r="322">
          <cell r="D322" t="str">
            <v>A4220</v>
          </cell>
          <cell r="P322">
            <v>807000</v>
          </cell>
        </row>
        <row r="323">
          <cell r="D323" t="str">
            <v>A3478</v>
          </cell>
          <cell r="P323">
            <v>743000</v>
          </cell>
        </row>
        <row r="324">
          <cell r="D324" t="str">
            <v>A3822</v>
          </cell>
          <cell r="P324">
            <v>743000</v>
          </cell>
        </row>
        <row r="325">
          <cell r="D325" t="str">
            <v>A3856</v>
          </cell>
          <cell r="P325">
            <v>743000</v>
          </cell>
        </row>
        <row r="326">
          <cell r="D326" t="str">
            <v>A4560</v>
          </cell>
          <cell r="P326">
            <v>743000</v>
          </cell>
        </row>
        <row r="327">
          <cell r="D327" t="str">
            <v>A2912</v>
          </cell>
          <cell r="P327">
            <v>601000</v>
          </cell>
        </row>
        <row r="328">
          <cell r="D328" t="str">
            <v>A3568</v>
          </cell>
          <cell r="P328">
            <v>601000</v>
          </cell>
        </row>
        <row r="329">
          <cell r="D329" t="str">
            <v>A3588</v>
          </cell>
          <cell r="P329">
            <v>601000</v>
          </cell>
        </row>
        <row r="330">
          <cell r="D330" t="str">
            <v>A3903</v>
          </cell>
          <cell r="P330">
            <v>529000</v>
          </cell>
        </row>
        <row r="331">
          <cell r="D331" t="str">
            <v>A4083</v>
          </cell>
          <cell r="P331">
            <v>529000</v>
          </cell>
        </row>
        <row r="332">
          <cell r="D332" t="str">
            <v>A4263</v>
          </cell>
          <cell r="P332">
            <v>529000</v>
          </cell>
        </row>
        <row r="333">
          <cell r="D333" t="str">
            <v>A4449</v>
          </cell>
          <cell r="P333">
            <v>469000</v>
          </cell>
        </row>
        <row r="334">
          <cell r="D334" t="str">
            <v>A4771</v>
          </cell>
          <cell r="P334">
            <v>469000</v>
          </cell>
        </row>
        <row r="335">
          <cell r="D335" t="str">
            <v>A4995</v>
          </cell>
          <cell r="P335">
            <v>469000</v>
          </cell>
        </row>
        <row r="336">
          <cell r="D336" t="str">
            <v>A4775</v>
          </cell>
          <cell r="P336">
            <v>417000</v>
          </cell>
        </row>
        <row r="337">
          <cell r="D337" t="str">
            <v>A5027</v>
          </cell>
          <cell r="P337">
            <v>417000</v>
          </cell>
        </row>
        <row r="338">
          <cell r="D338" t="str">
            <v>A5242</v>
          </cell>
          <cell r="P338">
            <v>417000</v>
          </cell>
        </row>
        <row r="339">
          <cell r="D339" t="str">
            <v>A5244</v>
          </cell>
          <cell r="P339">
            <v>417000</v>
          </cell>
        </row>
        <row r="340">
          <cell r="D340" t="str">
            <v>A5236</v>
          </cell>
          <cell r="P340">
            <v>354000</v>
          </cell>
        </row>
        <row r="341">
          <cell r="D341" t="str">
            <v>A5387</v>
          </cell>
          <cell r="P341">
            <v>354000</v>
          </cell>
        </row>
        <row r="342">
          <cell r="D342" t="str">
            <v>A3533</v>
          </cell>
          <cell r="P342">
            <v>1100000</v>
          </cell>
        </row>
        <row r="343">
          <cell r="D343" t="str">
            <v>A1677</v>
          </cell>
          <cell r="P343">
            <v>1034000</v>
          </cell>
        </row>
        <row r="344">
          <cell r="D344" t="str">
            <v>A2098</v>
          </cell>
          <cell r="P344">
            <v>1034000</v>
          </cell>
        </row>
        <row r="345">
          <cell r="D345" t="str">
            <v>A2277</v>
          </cell>
          <cell r="P345">
            <v>988000</v>
          </cell>
        </row>
        <row r="346">
          <cell r="D346" t="str">
            <v>A1669</v>
          </cell>
          <cell r="P346">
            <v>937000</v>
          </cell>
        </row>
        <row r="347">
          <cell r="D347" t="str">
            <v>A2135</v>
          </cell>
          <cell r="P347">
            <v>937000</v>
          </cell>
        </row>
        <row r="348">
          <cell r="D348" t="str">
            <v>A2142</v>
          </cell>
          <cell r="P348">
            <v>937000</v>
          </cell>
        </row>
        <row r="349">
          <cell r="D349" t="str">
            <v>A2458</v>
          </cell>
          <cell r="P349">
            <v>937000</v>
          </cell>
        </row>
        <row r="350">
          <cell r="D350" t="str">
            <v>A2599</v>
          </cell>
          <cell r="P350">
            <v>869000</v>
          </cell>
        </row>
        <row r="351">
          <cell r="D351" t="str">
            <v>A3582</v>
          </cell>
          <cell r="P351">
            <v>743000</v>
          </cell>
        </row>
        <row r="352">
          <cell r="D352" t="str">
            <v>A3674</v>
          </cell>
          <cell r="P352">
            <v>743000</v>
          </cell>
        </row>
        <row r="353">
          <cell r="D353" t="str">
            <v>A5005</v>
          </cell>
          <cell r="P353">
            <v>743000</v>
          </cell>
        </row>
        <row r="354">
          <cell r="D354" t="str">
            <v>A2166</v>
          </cell>
          <cell r="P354">
            <v>601000</v>
          </cell>
        </row>
        <row r="355">
          <cell r="D355" t="str">
            <v>A3772</v>
          </cell>
          <cell r="P355">
            <v>529000</v>
          </cell>
        </row>
        <row r="356">
          <cell r="D356" t="str">
            <v>A3882</v>
          </cell>
          <cell r="P356">
            <v>529000</v>
          </cell>
        </row>
        <row r="357">
          <cell r="D357" t="str">
            <v>A4429</v>
          </cell>
          <cell r="P357">
            <v>469000</v>
          </cell>
        </row>
        <row r="358">
          <cell r="D358" t="str">
            <v>A4631</v>
          </cell>
          <cell r="P358">
            <v>469000</v>
          </cell>
        </row>
        <row r="359">
          <cell r="D359" t="str">
            <v>A4769</v>
          </cell>
          <cell r="P359">
            <v>469000</v>
          </cell>
        </row>
        <row r="360">
          <cell r="D360" t="str">
            <v>A4773</v>
          </cell>
          <cell r="P360">
            <v>469000</v>
          </cell>
        </row>
        <row r="361">
          <cell r="D361" t="str">
            <v>A4876</v>
          </cell>
          <cell r="P361">
            <v>469000</v>
          </cell>
        </row>
        <row r="362">
          <cell r="D362" t="str">
            <v>A5028</v>
          </cell>
          <cell r="P362">
            <v>417000</v>
          </cell>
        </row>
        <row r="363">
          <cell r="D363" t="str">
            <v>A5247</v>
          </cell>
          <cell r="P363">
            <v>417000</v>
          </cell>
        </row>
        <row r="364">
          <cell r="D364" t="str">
            <v>A5031</v>
          </cell>
          <cell r="P364">
            <v>354000</v>
          </cell>
        </row>
        <row r="365">
          <cell r="D365" t="str">
            <v>A5248</v>
          </cell>
          <cell r="P365">
            <v>354000</v>
          </cell>
        </row>
        <row r="366">
          <cell r="D366" t="str">
            <v>A5388</v>
          </cell>
          <cell r="P366">
            <v>354000</v>
          </cell>
        </row>
        <row r="367">
          <cell r="D367" t="str">
            <v>A5389</v>
          </cell>
          <cell r="P367">
            <v>354000</v>
          </cell>
        </row>
        <row r="368">
          <cell r="D368" t="str">
            <v>A4387</v>
          </cell>
          <cell r="P368">
            <v>800000</v>
          </cell>
        </row>
        <row r="369">
          <cell r="D369" t="str">
            <v>A1805</v>
          </cell>
          <cell r="P369">
            <v>988000</v>
          </cell>
        </row>
        <row r="370">
          <cell r="D370" t="str">
            <v>A2139</v>
          </cell>
          <cell r="P370">
            <v>988000</v>
          </cell>
        </row>
        <row r="371">
          <cell r="D371" t="str">
            <v>A2738</v>
          </cell>
          <cell r="P371">
            <v>988000</v>
          </cell>
        </row>
        <row r="372">
          <cell r="D372" t="str">
            <v>A2884</v>
          </cell>
          <cell r="P372">
            <v>869000</v>
          </cell>
        </row>
        <row r="373">
          <cell r="D373" t="str">
            <v>A3895</v>
          </cell>
          <cell r="P373">
            <v>601000</v>
          </cell>
        </row>
        <row r="374">
          <cell r="D374" t="str">
            <v>A4047</v>
          </cell>
          <cell r="P374">
            <v>529000</v>
          </cell>
        </row>
        <row r="375">
          <cell r="D375" t="str">
            <v>A4074</v>
          </cell>
          <cell r="P375">
            <v>529000</v>
          </cell>
        </row>
        <row r="376">
          <cell r="D376" t="str">
            <v>A4437</v>
          </cell>
          <cell r="P376">
            <v>529000</v>
          </cell>
        </row>
        <row r="377">
          <cell r="D377" t="str">
            <v>A4267</v>
          </cell>
          <cell r="P377">
            <v>469000</v>
          </cell>
        </row>
        <row r="378">
          <cell r="D378" t="str">
            <v>A4591</v>
          </cell>
          <cell r="P378">
            <v>469000</v>
          </cell>
        </row>
        <row r="379">
          <cell r="D379" t="str">
            <v>A4608</v>
          </cell>
          <cell r="P379">
            <v>469000</v>
          </cell>
        </row>
        <row r="380">
          <cell r="D380" t="str">
            <v>A4791</v>
          </cell>
          <cell r="P380">
            <v>417000</v>
          </cell>
        </row>
        <row r="381">
          <cell r="D381" t="str">
            <v>A4797</v>
          </cell>
          <cell r="P381">
            <v>417000</v>
          </cell>
        </row>
        <row r="382">
          <cell r="D382" t="str">
            <v>A4899</v>
          </cell>
          <cell r="P382">
            <v>417000</v>
          </cell>
        </row>
        <row r="383">
          <cell r="D383" t="str">
            <v>A5036</v>
          </cell>
          <cell r="P383">
            <v>417000</v>
          </cell>
        </row>
        <row r="384">
          <cell r="D384" t="str">
            <v>A5038</v>
          </cell>
          <cell r="P384">
            <v>354000</v>
          </cell>
        </row>
        <row r="385">
          <cell r="D385" t="str">
            <v>A5251</v>
          </cell>
          <cell r="P385">
            <v>354000</v>
          </cell>
        </row>
        <row r="386">
          <cell r="D386" t="str">
            <v>A5252</v>
          </cell>
          <cell r="P386">
            <v>354000</v>
          </cell>
        </row>
        <row r="387">
          <cell r="D387" t="str">
            <v>A5109</v>
          </cell>
          <cell r="P387">
            <v>593000</v>
          </cell>
        </row>
        <row r="388">
          <cell r="D388" t="str">
            <v>A2662</v>
          </cell>
          <cell r="P388">
            <v>1100000</v>
          </cell>
        </row>
        <row r="389">
          <cell r="D389" t="str">
            <v>A1136</v>
          </cell>
          <cell r="P389">
            <v>937000</v>
          </cell>
        </row>
        <row r="390">
          <cell r="D390" t="str">
            <v>A3757</v>
          </cell>
          <cell r="P390">
            <v>937000</v>
          </cell>
        </row>
        <row r="391">
          <cell r="D391" t="str">
            <v>A3867</v>
          </cell>
          <cell r="P391">
            <v>937000</v>
          </cell>
        </row>
        <row r="392">
          <cell r="D392" t="str">
            <v>A3548</v>
          </cell>
          <cell r="P392">
            <v>869000</v>
          </cell>
        </row>
        <row r="393">
          <cell r="D393" t="str">
            <v>A4711</v>
          </cell>
          <cell r="P393">
            <v>743000</v>
          </cell>
        </row>
        <row r="394">
          <cell r="D394" t="str">
            <v>A0961</v>
          </cell>
          <cell r="P394">
            <v>601000</v>
          </cell>
        </row>
        <row r="395">
          <cell r="D395" t="str">
            <v>A3684</v>
          </cell>
          <cell r="P395">
            <v>601000</v>
          </cell>
        </row>
        <row r="396">
          <cell r="D396" t="str">
            <v>A3885</v>
          </cell>
          <cell r="P396">
            <v>529000</v>
          </cell>
        </row>
        <row r="397">
          <cell r="D397" t="str">
            <v>A3910</v>
          </cell>
          <cell r="P397">
            <v>529000</v>
          </cell>
        </row>
        <row r="398">
          <cell r="D398" t="str">
            <v>A4068</v>
          </cell>
          <cell r="P398">
            <v>529000</v>
          </cell>
        </row>
        <row r="399">
          <cell r="D399" t="str">
            <v>A4128</v>
          </cell>
          <cell r="P399">
            <v>529000</v>
          </cell>
        </row>
        <row r="400">
          <cell r="D400" t="str">
            <v>A4435</v>
          </cell>
          <cell r="P400">
            <v>529000</v>
          </cell>
        </row>
        <row r="401">
          <cell r="D401" t="str">
            <v>A4266</v>
          </cell>
          <cell r="P401">
            <v>469000</v>
          </cell>
        </row>
        <row r="402">
          <cell r="D402" t="str">
            <v>A4607</v>
          </cell>
          <cell r="P402">
            <v>469000</v>
          </cell>
        </row>
        <row r="403">
          <cell r="D403" t="str">
            <v>A4790</v>
          </cell>
          <cell r="P403">
            <v>469000</v>
          </cell>
        </row>
        <row r="404">
          <cell r="D404" t="str">
            <v>A5121</v>
          </cell>
          <cell r="P404">
            <v>469000</v>
          </cell>
        </row>
        <row r="405">
          <cell r="D405" t="str">
            <v>A4897</v>
          </cell>
          <cell r="P405">
            <v>417000</v>
          </cell>
        </row>
        <row r="406">
          <cell r="D406" t="str">
            <v>A5253</v>
          </cell>
          <cell r="P406">
            <v>417000</v>
          </cell>
        </row>
        <row r="407">
          <cell r="D407" t="str">
            <v>A5254</v>
          </cell>
          <cell r="P407">
            <v>417000</v>
          </cell>
        </row>
        <row r="408">
          <cell r="D408" t="str">
            <v>A5255</v>
          </cell>
          <cell r="P408">
            <v>417000</v>
          </cell>
        </row>
        <row r="409">
          <cell r="D409" t="str">
            <v>A4635</v>
          </cell>
          <cell r="P409">
            <v>354000</v>
          </cell>
        </row>
        <row r="410">
          <cell r="D410" t="str">
            <v>A5040</v>
          </cell>
          <cell r="P410">
            <v>354000</v>
          </cell>
        </row>
        <row r="411">
          <cell r="D411" t="str">
            <v>A5392</v>
          </cell>
          <cell r="P411">
            <v>354000</v>
          </cell>
        </row>
        <row r="412">
          <cell r="D412" t="str">
            <v>A5393</v>
          </cell>
          <cell r="P412">
            <v>354000</v>
          </cell>
        </row>
        <row r="413">
          <cell r="D413" t="str">
            <v>A5157</v>
          </cell>
          <cell r="P413">
            <v>595000</v>
          </cell>
        </row>
        <row r="414">
          <cell r="D414" t="str">
            <v>A5158</v>
          </cell>
          <cell r="P414">
            <v>650000</v>
          </cell>
        </row>
        <row r="415">
          <cell r="D415" t="str">
            <v>A5455</v>
          </cell>
          <cell r="P415">
            <v>1063000</v>
          </cell>
        </row>
        <row r="416">
          <cell r="D416" t="str">
            <v>A2456</v>
          </cell>
          <cell r="P416">
            <v>1034000</v>
          </cell>
        </row>
        <row r="417">
          <cell r="D417" t="str">
            <v>A4162</v>
          </cell>
          <cell r="P417">
            <v>1034000</v>
          </cell>
        </row>
        <row r="418">
          <cell r="D418" t="str">
            <v>A3762</v>
          </cell>
          <cell r="P418">
            <v>869000</v>
          </cell>
        </row>
        <row r="419">
          <cell r="D419" t="str">
            <v>A3123</v>
          </cell>
          <cell r="P419">
            <v>807000</v>
          </cell>
        </row>
        <row r="420">
          <cell r="D420" t="str">
            <v>A3492</v>
          </cell>
          <cell r="P420">
            <v>743000</v>
          </cell>
        </row>
        <row r="421">
          <cell r="D421" t="str">
            <v>A4154</v>
          </cell>
          <cell r="P421">
            <v>743000</v>
          </cell>
        </row>
        <row r="422">
          <cell r="D422" t="str">
            <v>A3669</v>
          </cell>
          <cell r="P422">
            <v>601000</v>
          </cell>
        </row>
        <row r="423">
          <cell r="D423" t="str">
            <v>A3887</v>
          </cell>
          <cell r="P423">
            <v>529000</v>
          </cell>
        </row>
        <row r="424">
          <cell r="D424" t="str">
            <v>A4443</v>
          </cell>
          <cell r="P424">
            <v>529000</v>
          </cell>
        </row>
        <row r="425">
          <cell r="D425" t="str">
            <v>A4239</v>
          </cell>
          <cell r="P425">
            <v>469000</v>
          </cell>
        </row>
        <row r="426">
          <cell r="D426" t="str">
            <v>A4273</v>
          </cell>
          <cell r="P426">
            <v>469000</v>
          </cell>
        </row>
        <row r="427">
          <cell r="D427" t="str">
            <v>A4610</v>
          </cell>
          <cell r="P427">
            <v>469000</v>
          </cell>
        </row>
        <row r="428">
          <cell r="D428" t="str">
            <v>A4611</v>
          </cell>
          <cell r="P428">
            <v>469000</v>
          </cell>
        </row>
        <row r="429">
          <cell r="D429" t="str">
            <v>A4901</v>
          </cell>
          <cell r="P429">
            <v>469000</v>
          </cell>
        </row>
        <row r="430">
          <cell r="D430" t="str">
            <v>A4902</v>
          </cell>
          <cell r="P430">
            <v>469000</v>
          </cell>
        </row>
        <row r="431">
          <cell r="D431" t="str">
            <v>A4903</v>
          </cell>
          <cell r="P431">
            <v>469000</v>
          </cell>
        </row>
        <row r="432">
          <cell r="D432" t="str">
            <v>A4796</v>
          </cell>
          <cell r="P432">
            <v>417000</v>
          </cell>
        </row>
        <row r="433">
          <cell r="D433" t="str">
            <v>A4884</v>
          </cell>
          <cell r="P433">
            <v>417000</v>
          </cell>
        </row>
        <row r="434">
          <cell r="D434" t="str">
            <v>A5044</v>
          </cell>
          <cell r="P434">
            <v>417000</v>
          </cell>
        </row>
        <row r="435">
          <cell r="D435" t="str">
            <v>A5259</v>
          </cell>
          <cell r="P435">
            <v>417000</v>
          </cell>
        </row>
        <row r="436">
          <cell r="D436" t="str">
            <v>A5260</v>
          </cell>
          <cell r="P436">
            <v>417000</v>
          </cell>
        </row>
        <row r="437">
          <cell r="D437" t="str">
            <v>A5322</v>
          </cell>
          <cell r="P437">
            <v>417000</v>
          </cell>
        </row>
        <row r="438">
          <cell r="D438" t="str">
            <v>A4127</v>
          </cell>
          <cell r="P438">
            <v>354000</v>
          </cell>
        </row>
        <row r="439">
          <cell r="D439" t="str">
            <v>A5396</v>
          </cell>
          <cell r="P439">
            <v>354000</v>
          </cell>
        </row>
        <row r="440">
          <cell r="D440" t="str">
            <v>A5397</v>
          </cell>
          <cell r="P440">
            <v>354000</v>
          </cell>
        </row>
        <row r="441">
          <cell r="D441" t="str">
            <v>A5398</v>
          </cell>
          <cell r="P441">
            <v>354000</v>
          </cell>
        </row>
        <row r="442">
          <cell r="D442" t="str">
            <v>A5399</v>
          </cell>
          <cell r="P442">
            <v>354000</v>
          </cell>
        </row>
        <row r="443">
          <cell r="D443" t="str">
            <v>A4945</v>
          </cell>
          <cell r="P443">
            <v>727000</v>
          </cell>
        </row>
        <row r="444">
          <cell r="D444" t="str">
            <v>A2853</v>
          </cell>
          <cell r="P444">
            <v>1100000</v>
          </cell>
        </row>
        <row r="445">
          <cell r="D445" t="str">
            <v>A3252</v>
          </cell>
          <cell r="P445">
            <v>1034000</v>
          </cell>
        </row>
        <row r="446">
          <cell r="D446" t="str">
            <v>A2317</v>
          </cell>
          <cell r="P446">
            <v>988000</v>
          </cell>
        </row>
        <row r="447">
          <cell r="D447" t="str">
            <v>A3284</v>
          </cell>
          <cell r="P447">
            <v>988000</v>
          </cell>
        </row>
        <row r="448">
          <cell r="D448" t="str">
            <v>A2460</v>
          </cell>
          <cell r="P448">
            <v>937000</v>
          </cell>
        </row>
        <row r="449">
          <cell r="D449" t="str">
            <v>A2604</v>
          </cell>
          <cell r="P449">
            <v>937000</v>
          </cell>
        </row>
        <row r="450">
          <cell r="D450" t="str">
            <v>A2705</v>
          </cell>
          <cell r="P450">
            <v>937000</v>
          </cell>
        </row>
        <row r="451">
          <cell r="D451" t="str">
            <v>A2742</v>
          </cell>
          <cell r="P451">
            <v>869000</v>
          </cell>
        </row>
        <row r="452">
          <cell r="D452" t="str">
            <v>A3394</v>
          </cell>
          <cell r="P452">
            <v>743000</v>
          </cell>
        </row>
        <row r="453">
          <cell r="D453" t="str">
            <v>A3482</v>
          </cell>
          <cell r="P453">
            <v>743000</v>
          </cell>
        </row>
        <row r="454">
          <cell r="D454" t="str">
            <v>A3483</v>
          </cell>
          <cell r="P454">
            <v>743000</v>
          </cell>
        </row>
        <row r="455">
          <cell r="D455" t="str">
            <v>A3039</v>
          </cell>
          <cell r="P455">
            <v>601000</v>
          </cell>
        </row>
        <row r="456">
          <cell r="D456" t="str">
            <v>A3965</v>
          </cell>
          <cell r="P456">
            <v>601000</v>
          </cell>
        </row>
        <row r="457">
          <cell r="D457" t="str">
            <v>A4258</v>
          </cell>
          <cell r="P457">
            <v>469000</v>
          </cell>
        </row>
        <row r="458">
          <cell r="D458" t="str">
            <v>A4431</v>
          </cell>
          <cell r="P458">
            <v>469000</v>
          </cell>
        </row>
        <row r="459">
          <cell r="D459" t="str">
            <v>A4780</v>
          </cell>
          <cell r="P459">
            <v>469000</v>
          </cell>
        </row>
        <row r="460">
          <cell r="D460" t="str">
            <v>A4885</v>
          </cell>
          <cell r="P460">
            <v>469000</v>
          </cell>
        </row>
        <row r="461">
          <cell r="D461" t="str">
            <v>A5033</v>
          </cell>
          <cell r="P461">
            <v>417000</v>
          </cell>
        </row>
        <row r="462">
          <cell r="D462" t="str">
            <v>A5390</v>
          </cell>
          <cell r="P462">
            <v>354000</v>
          </cell>
        </row>
        <row r="463">
          <cell r="D463" t="str">
            <v>A1812</v>
          </cell>
          <cell r="P463">
            <v>1034000</v>
          </cell>
        </row>
        <row r="464">
          <cell r="D464" t="str">
            <v>A2463</v>
          </cell>
          <cell r="P464">
            <v>937000</v>
          </cell>
        </row>
        <row r="465">
          <cell r="D465" t="str">
            <v>A3306</v>
          </cell>
          <cell r="P465">
            <v>807000</v>
          </cell>
        </row>
        <row r="466">
          <cell r="D466" t="str">
            <v>A3672</v>
          </cell>
          <cell r="P466">
            <v>743000</v>
          </cell>
        </row>
        <row r="467">
          <cell r="D467" t="str">
            <v>A3893</v>
          </cell>
          <cell r="P467">
            <v>601000</v>
          </cell>
        </row>
        <row r="468">
          <cell r="D468" t="str">
            <v>A4563</v>
          </cell>
          <cell r="P468">
            <v>529000</v>
          </cell>
        </row>
        <row r="469">
          <cell r="D469" t="str">
            <v>A3934</v>
          </cell>
          <cell r="P469">
            <v>469000</v>
          </cell>
        </row>
        <row r="470">
          <cell r="D470" t="str">
            <v>A4294</v>
          </cell>
          <cell r="P470">
            <v>469000</v>
          </cell>
        </row>
        <row r="471">
          <cell r="D471" t="str">
            <v>A4623</v>
          </cell>
          <cell r="P471">
            <v>469000</v>
          </cell>
        </row>
        <row r="472">
          <cell r="D472" t="str">
            <v>A4755</v>
          </cell>
          <cell r="P472">
            <v>469000</v>
          </cell>
        </row>
        <row r="473">
          <cell r="D473" t="str">
            <v>A4918</v>
          </cell>
          <cell r="P473">
            <v>354000</v>
          </cell>
        </row>
        <row r="474">
          <cell r="D474" t="str">
            <v>A5052</v>
          </cell>
          <cell r="P474">
            <v>354000</v>
          </cell>
        </row>
        <row r="475">
          <cell r="D475" t="str">
            <v>A5250</v>
          </cell>
          <cell r="P475">
            <v>354000</v>
          </cell>
        </row>
        <row r="476">
          <cell r="D476" t="str">
            <v>A5391</v>
          </cell>
          <cell r="P476">
            <v>354000</v>
          </cell>
        </row>
        <row r="477">
          <cell r="D477" t="str">
            <v>A1377</v>
          </cell>
          <cell r="P477">
            <v>1100000</v>
          </cell>
        </row>
        <row r="478">
          <cell r="D478" t="str">
            <v>A1652</v>
          </cell>
          <cell r="P478">
            <v>1034000</v>
          </cell>
        </row>
        <row r="479">
          <cell r="D479" t="str">
            <v>A0300</v>
          </cell>
          <cell r="P479">
            <v>988000</v>
          </cell>
        </row>
        <row r="480">
          <cell r="D480" t="str">
            <v>A1378</v>
          </cell>
          <cell r="P480">
            <v>988000</v>
          </cell>
        </row>
        <row r="481">
          <cell r="D481" t="str">
            <v>A1683</v>
          </cell>
          <cell r="P481">
            <v>988000</v>
          </cell>
        </row>
        <row r="482">
          <cell r="D482" t="str">
            <v>A3651</v>
          </cell>
          <cell r="P482">
            <v>988000</v>
          </cell>
        </row>
        <row r="483">
          <cell r="D483" t="str">
            <v>A1780</v>
          </cell>
          <cell r="P483">
            <v>937000</v>
          </cell>
        </row>
        <row r="484">
          <cell r="D484" t="str">
            <v>A1841</v>
          </cell>
          <cell r="P484">
            <v>937000</v>
          </cell>
        </row>
        <row r="485">
          <cell r="D485" t="str">
            <v>A2603</v>
          </cell>
          <cell r="P485">
            <v>937000</v>
          </cell>
        </row>
        <row r="486">
          <cell r="D486" t="str">
            <v>A3280</v>
          </cell>
          <cell r="P486">
            <v>937000</v>
          </cell>
        </row>
        <row r="487">
          <cell r="D487" t="str">
            <v>A2993</v>
          </cell>
          <cell r="P487">
            <v>869000</v>
          </cell>
        </row>
        <row r="488">
          <cell r="D488" t="str">
            <v>A3122</v>
          </cell>
          <cell r="P488">
            <v>869000</v>
          </cell>
        </row>
        <row r="489">
          <cell r="D489" t="str">
            <v>A4568</v>
          </cell>
          <cell r="P489">
            <v>869000</v>
          </cell>
        </row>
        <row r="490">
          <cell r="D490" t="str">
            <v>A2992</v>
          </cell>
          <cell r="P490">
            <v>807000</v>
          </cell>
        </row>
        <row r="491">
          <cell r="D491" t="str">
            <v>A3849</v>
          </cell>
          <cell r="P491">
            <v>807000</v>
          </cell>
        </row>
        <row r="492">
          <cell r="D492" t="str">
            <v>A3681</v>
          </cell>
          <cell r="P492">
            <v>743000</v>
          </cell>
        </row>
        <row r="493">
          <cell r="D493" t="str">
            <v>A4989</v>
          </cell>
          <cell r="P493">
            <v>743000</v>
          </cell>
        </row>
        <row r="494">
          <cell r="D494" t="str">
            <v>A5099</v>
          </cell>
          <cell r="P494">
            <v>743000</v>
          </cell>
        </row>
        <row r="495">
          <cell r="D495" t="str">
            <v>A3778</v>
          </cell>
          <cell r="P495">
            <v>529000</v>
          </cell>
        </row>
        <row r="496">
          <cell r="D496" t="str">
            <v>A4054</v>
          </cell>
          <cell r="P496">
            <v>529000</v>
          </cell>
        </row>
        <row r="497">
          <cell r="D497" t="str">
            <v>A4282</v>
          </cell>
          <cell r="P497">
            <v>529000</v>
          </cell>
        </row>
        <row r="498">
          <cell r="D498" t="str">
            <v>A4274</v>
          </cell>
          <cell r="P498">
            <v>469000</v>
          </cell>
        </row>
        <row r="499">
          <cell r="D499" t="str">
            <v>A4614</v>
          </cell>
          <cell r="P499">
            <v>469000</v>
          </cell>
        </row>
        <row r="500">
          <cell r="D500" t="str">
            <v>A4615</v>
          </cell>
          <cell r="P500">
            <v>469000</v>
          </cell>
        </row>
        <row r="501">
          <cell r="D501" t="str">
            <v>A4616</v>
          </cell>
          <cell r="P501">
            <v>469000</v>
          </cell>
        </row>
        <row r="502">
          <cell r="D502" t="str">
            <v>A4787</v>
          </cell>
          <cell r="P502">
            <v>469000</v>
          </cell>
        </row>
        <row r="503">
          <cell r="D503" t="str">
            <v>A4972</v>
          </cell>
          <cell r="P503">
            <v>469000</v>
          </cell>
        </row>
        <row r="504">
          <cell r="D504" t="str">
            <v>A4269</v>
          </cell>
          <cell r="P504">
            <v>417000</v>
          </cell>
        </row>
        <row r="505">
          <cell r="D505" t="str">
            <v>A4792</v>
          </cell>
          <cell r="P505">
            <v>417000</v>
          </cell>
        </row>
        <row r="506">
          <cell r="D506" t="str">
            <v>A4795</v>
          </cell>
          <cell r="P506">
            <v>417000</v>
          </cell>
        </row>
        <row r="507">
          <cell r="D507" t="str">
            <v>A5256</v>
          </cell>
          <cell r="P507">
            <v>417000</v>
          </cell>
        </row>
        <row r="508">
          <cell r="D508" t="str">
            <v>A5041</v>
          </cell>
          <cell r="P508">
            <v>354000</v>
          </cell>
        </row>
        <row r="509">
          <cell r="D509" t="str">
            <v>A5042</v>
          </cell>
          <cell r="P509">
            <v>354000</v>
          </cell>
        </row>
        <row r="510">
          <cell r="D510" t="str">
            <v>A5046</v>
          </cell>
          <cell r="P510">
            <v>354000</v>
          </cell>
        </row>
        <row r="511">
          <cell r="D511" t="str">
            <v>A5257</v>
          </cell>
          <cell r="P511">
            <v>354000</v>
          </cell>
        </row>
        <row r="512">
          <cell r="D512" t="str">
            <v>A5261</v>
          </cell>
          <cell r="P512">
            <v>354000</v>
          </cell>
        </row>
        <row r="513">
          <cell r="D513" t="str">
            <v>A5287</v>
          </cell>
          <cell r="P513">
            <v>354000</v>
          </cell>
        </row>
        <row r="514">
          <cell r="D514" t="str">
            <v>A5394</v>
          </cell>
          <cell r="P514">
            <v>354000</v>
          </cell>
        </row>
        <row r="515">
          <cell r="D515" t="str">
            <v>A5395</v>
          </cell>
          <cell r="P515">
            <v>354000</v>
          </cell>
        </row>
        <row r="516">
          <cell r="D516" t="str">
            <v>A0303</v>
          </cell>
          <cell r="P516">
            <v>525000</v>
          </cell>
        </row>
        <row r="517">
          <cell r="D517" t="str">
            <v>A5002</v>
          </cell>
          <cell r="P517">
            <v>629000</v>
          </cell>
        </row>
        <row r="518">
          <cell r="D518" t="str">
            <v>A2161</v>
          </cell>
          <cell r="P518">
            <v>1034000</v>
          </cell>
        </row>
        <row r="519">
          <cell r="D519" t="str">
            <v>A1654</v>
          </cell>
          <cell r="P519">
            <v>937000</v>
          </cell>
        </row>
        <row r="520">
          <cell r="D520" t="str">
            <v>A3143</v>
          </cell>
          <cell r="P520">
            <v>807000</v>
          </cell>
        </row>
        <row r="521">
          <cell r="D521" t="str">
            <v>A3313</v>
          </cell>
          <cell r="P521">
            <v>807000</v>
          </cell>
        </row>
        <row r="522">
          <cell r="D522" t="str">
            <v>A3310</v>
          </cell>
          <cell r="P522">
            <v>743000</v>
          </cell>
        </row>
        <row r="523">
          <cell r="D523" t="str">
            <v>A3584</v>
          </cell>
          <cell r="P523">
            <v>601000</v>
          </cell>
        </row>
        <row r="524">
          <cell r="D524" t="str">
            <v>A3906</v>
          </cell>
          <cell r="P524">
            <v>601000</v>
          </cell>
        </row>
        <row r="525">
          <cell r="D525" t="str">
            <v>A4087</v>
          </cell>
          <cell r="P525">
            <v>529000</v>
          </cell>
        </row>
        <row r="526">
          <cell r="D526" t="str">
            <v>A4089</v>
          </cell>
          <cell r="P526">
            <v>529000</v>
          </cell>
        </row>
        <row r="527">
          <cell r="D527" t="str">
            <v>A4254</v>
          </cell>
          <cell r="P527">
            <v>529000</v>
          </cell>
        </row>
        <row r="528">
          <cell r="D528" t="str">
            <v>A3848</v>
          </cell>
          <cell r="P528">
            <v>469000</v>
          </cell>
        </row>
        <row r="529">
          <cell r="D529" t="str">
            <v>A4606</v>
          </cell>
          <cell r="P529">
            <v>469000</v>
          </cell>
        </row>
        <row r="530">
          <cell r="D530" t="str">
            <v>A5262</v>
          </cell>
          <cell r="P530">
            <v>417000</v>
          </cell>
        </row>
        <row r="531">
          <cell r="D531" t="str">
            <v>A0209</v>
          </cell>
          <cell r="P531">
            <v>1828000</v>
          </cell>
        </row>
        <row r="532">
          <cell r="D532" t="str">
            <v>A0887</v>
          </cell>
          <cell r="P532">
            <v>1250000</v>
          </cell>
        </row>
        <row r="533">
          <cell r="D533" t="str">
            <v>A0209</v>
          </cell>
          <cell r="P533">
            <v>1124000</v>
          </cell>
        </row>
        <row r="534">
          <cell r="D534" t="str">
            <v>A0344</v>
          </cell>
          <cell r="P534">
            <v>1099000</v>
          </cell>
        </row>
        <row r="535">
          <cell r="D535" t="str">
            <v>A1280</v>
          </cell>
          <cell r="P535">
            <v>1034000</v>
          </cell>
        </row>
        <row r="536">
          <cell r="D536" t="str">
            <v>A0710</v>
          </cell>
          <cell r="P536">
            <v>869000</v>
          </cell>
        </row>
        <row r="537">
          <cell r="D537" t="str">
            <v>A4400</v>
          </cell>
          <cell r="P537">
            <v>469000</v>
          </cell>
        </row>
        <row r="538">
          <cell r="D538" t="str">
            <v>A4338</v>
          </cell>
          <cell r="P538">
            <v>417000</v>
          </cell>
        </row>
        <row r="539">
          <cell r="D539" t="str">
            <v>A4499</v>
          </cell>
          <cell r="P539">
            <v>417000</v>
          </cell>
        </row>
        <row r="540">
          <cell r="D540" t="str">
            <v>A5289</v>
          </cell>
          <cell r="P540">
            <v>354000</v>
          </cell>
        </row>
        <row r="541">
          <cell r="D541" t="str">
            <v>A1382</v>
          </cell>
          <cell r="P541">
            <v>1100000</v>
          </cell>
        </row>
        <row r="542">
          <cell r="D542" t="str">
            <v>A3311</v>
          </cell>
          <cell r="P542">
            <v>869000</v>
          </cell>
        </row>
        <row r="543">
          <cell r="D543" t="str">
            <v>A4593</v>
          </cell>
          <cell r="P543">
            <v>469000</v>
          </cell>
        </row>
        <row r="544">
          <cell r="D544" t="str">
            <v>A4379</v>
          </cell>
          <cell r="P544">
            <v>591000</v>
          </cell>
        </row>
        <row r="545">
          <cell r="D545" t="str">
            <v>A2274</v>
          </cell>
          <cell r="P545">
            <v>988000</v>
          </cell>
        </row>
        <row r="546">
          <cell r="D546" t="str">
            <v>A4714</v>
          </cell>
          <cell r="P546">
            <v>529000</v>
          </cell>
        </row>
        <row r="547">
          <cell r="D547" t="str">
            <v>A4865</v>
          </cell>
          <cell r="P547">
            <v>469000</v>
          </cell>
        </row>
        <row r="548">
          <cell r="D548" t="str">
            <v>A5227</v>
          </cell>
          <cell r="P548">
            <v>417000</v>
          </cell>
        </row>
        <row r="549">
          <cell r="D549" t="str">
            <v>A5313</v>
          </cell>
          <cell r="P549">
            <v>564000</v>
          </cell>
        </row>
        <row r="550">
          <cell r="D550" t="str">
            <v>A3224</v>
          </cell>
          <cell r="P550">
            <v>807000</v>
          </cell>
        </row>
        <row r="551">
          <cell r="D551" t="str">
            <v>A3878</v>
          </cell>
          <cell r="P551">
            <v>469000</v>
          </cell>
        </row>
        <row r="552">
          <cell r="D552" t="str">
            <v>A4240</v>
          </cell>
          <cell r="P552">
            <v>469000</v>
          </cell>
        </row>
        <row r="553">
          <cell r="D553" t="str">
            <v>A4753</v>
          </cell>
          <cell r="P553">
            <v>417000</v>
          </cell>
        </row>
        <row r="554">
          <cell r="D554" t="str">
            <v>A4739</v>
          </cell>
          <cell r="P554">
            <v>779000</v>
          </cell>
        </row>
        <row r="555">
          <cell r="D555" t="str">
            <v>A3850</v>
          </cell>
          <cell r="P555">
            <v>807000</v>
          </cell>
        </row>
        <row r="556">
          <cell r="D556" t="str">
            <v>A5016</v>
          </cell>
          <cell r="P556">
            <v>417000</v>
          </cell>
        </row>
        <row r="557">
          <cell r="D557" t="str">
            <v>A2984</v>
          </cell>
          <cell r="P557">
            <v>937000</v>
          </cell>
        </row>
        <row r="558">
          <cell r="D558" t="str">
            <v>A4982</v>
          </cell>
          <cell r="P558">
            <v>807000</v>
          </cell>
        </row>
        <row r="559">
          <cell r="D559" t="str">
            <v>A4596</v>
          </cell>
          <cell r="P559">
            <v>469000</v>
          </cell>
        </row>
        <row r="560">
          <cell r="D560" t="str">
            <v>A3876</v>
          </cell>
          <cell r="P560">
            <v>601000</v>
          </cell>
        </row>
        <row r="561">
          <cell r="D561" t="str">
            <v>A4043</v>
          </cell>
          <cell r="P561">
            <v>529000</v>
          </cell>
        </row>
        <row r="562">
          <cell r="D562" t="str">
            <v>A4863</v>
          </cell>
          <cell r="P562">
            <v>469000</v>
          </cell>
        </row>
        <row r="563">
          <cell r="D563" t="str">
            <v>A5384</v>
          </cell>
          <cell r="P563">
            <v>354000</v>
          </cell>
        </row>
        <row r="564">
          <cell r="D564" t="str">
            <v>A3154</v>
          </cell>
          <cell r="P564">
            <v>807000</v>
          </cell>
        </row>
        <row r="565">
          <cell r="D565" t="str">
            <v>A3316</v>
          </cell>
          <cell r="P565">
            <v>743000</v>
          </cell>
        </row>
        <row r="566">
          <cell r="D566" t="str">
            <v>A5015</v>
          </cell>
          <cell r="P566">
            <v>417000</v>
          </cell>
        </row>
        <row r="567">
          <cell r="D567" t="str">
            <v>A2561</v>
          </cell>
          <cell r="P567">
            <v>937000</v>
          </cell>
        </row>
        <row r="568">
          <cell r="D568" t="str">
            <v>A3793</v>
          </cell>
          <cell r="P568">
            <v>529000</v>
          </cell>
        </row>
        <row r="569">
          <cell r="D569" t="str">
            <v>A4754</v>
          </cell>
          <cell r="P569">
            <v>417000</v>
          </cell>
        </row>
        <row r="570">
          <cell r="D570" t="str">
            <v>A4166</v>
          </cell>
          <cell r="P570">
            <v>629000</v>
          </cell>
        </row>
        <row r="571">
          <cell r="D571" t="str">
            <v>A3220</v>
          </cell>
          <cell r="P571">
            <v>869000</v>
          </cell>
        </row>
        <row r="572">
          <cell r="D572" t="str">
            <v>A4584</v>
          </cell>
          <cell r="P572">
            <v>601000</v>
          </cell>
        </row>
        <row r="573">
          <cell r="D573" t="str">
            <v>A5034</v>
          </cell>
          <cell r="P573">
            <v>354000</v>
          </cell>
        </row>
        <row r="574">
          <cell r="D574" t="str">
            <v>A4575</v>
          </cell>
          <cell r="P574">
            <v>1099000</v>
          </cell>
        </row>
        <row r="575">
          <cell r="D575" t="str">
            <v>A4839</v>
          </cell>
          <cell r="P575">
            <v>725000</v>
          </cell>
        </row>
        <row r="576">
          <cell r="D576" t="str">
            <v>A0396</v>
          </cell>
          <cell r="P576">
            <v>1034000</v>
          </cell>
        </row>
        <row r="577">
          <cell r="D577" t="str">
            <v>A0555</v>
          </cell>
          <cell r="P577">
            <v>1034000</v>
          </cell>
        </row>
        <row r="578">
          <cell r="D578" t="str">
            <v>A1108</v>
          </cell>
          <cell r="P578">
            <v>988000</v>
          </cell>
        </row>
        <row r="579">
          <cell r="D579" t="str">
            <v>A3343</v>
          </cell>
          <cell r="P579">
            <v>743000</v>
          </cell>
        </row>
        <row r="580">
          <cell r="D580" t="str">
            <v>A3439</v>
          </cell>
          <cell r="P580">
            <v>469000</v>
          </cell>
        </row>
        <row r="581">
          <cell r="D581" t="str">
            <v>A4378</v>
          </cell>
          <cell r="P581">
            <v>354000</v>
          </cell>
        </row>
        <row r="582">
          <cell r="D582" t="str">
            <v>A5017</v>
          </cell>
          <cell r="P582">
            <v>354000</v>
          </cell>
        </row>
        <row r="583">
          <cell r="D583" t="str">
            <v>A4001</v>
          </cell>
          <cell r="P583">
            <v>412000</v>
          </cell>
        </row>
        <row r="584">
          <cell r="D584" t="str">
            <v>A1350</v>
          </cell>
          <cell r="P584">
            <v>1100000</v>
          </cell>
        </row>
        <row r="585">
          <cell r="D585" t="str">
            <v>A5369</v>
          </cell>
          <cell r="P585">
            <v>262000</v>
          </cell>
        </row>
        <row r="586">
          <cell r="D586" t="str">
            <v>A5370</v>
          </cell>
          <cell r="P586">
            <v>262000</v>
          </cell>
        </row>
        <row r="587">
          <cell r="D587" t="str">
            <v>A5371</v>
          </cell>
          <cell r="P587">
            <v>262000</v>
          </cell>
        </row>
        <row r="588">
          <cell r="D588" t="str">
            <v>A5372</v>
          </cell>
          <cell r="P588">
            <v>262000</v>
          </cell>
        </row>
        <row r="589">
          <cell r="D589" t="str">
            <v>A5373</v>
          </cell>
          <cell r="P589">
            <v>300000</v>
          </cell>
        </row>
        <row r="590">
          <cell r="D590" t="str">
            <v>A1794</v>
          </cell>
          <cell r="P590">
            <v>988000</v>
          </cell>
        </row>
        <row r="591">
          <cell r="D591" t="str">
            <v>A3659</v>
          </cell>
          <cell r="P591">
            <v>869000</v>
          </cell>
        </row>
        <row r="592">
          <cell r="D592" t="str">
            <v>A3222</v>
          </cell>
          <cell r="P592">
            <v>807000</v>
          </cell>
        </row>
        <row r="593">
          <cell r="D593" t="str">
            <v>A3297</v>
          </cell>
          <cell r="P593">
            <v>807000</v>
          </cell>
        </row>
        <row r="594">
          <cell r="D594" t="str">
            <v>A4164</v>
          </cell>
          <cell r="P594">
            <v>807000</v>
          </cell>
        </row>
        <row r="595">
          <cell r="D595" t="str">
            <v>A4385</v>
          </cell>
          <cell r="P595">
            <v>743000</v>
          </cell>
        </row>
        <row r="596">
          <cell r="D596" t="str">
            <v>A3580</v>
          </cell>
          <cell r="P596">
            <v>601000</v>
          </cell>
        </row>
        <row r="597">
          <cell r="D597" t="str">
            <v>A3661</v>
          </cell>
          <cell r="P597">
            <v>601000</v>
          </cell>
        </row>
        <row r="598">
          <cell r="D598" t="str">
            <v>A4424</v>
          </cell>
          <cell r="P598">
            <v>529000</v>
          </cell>
        </row>
        <row r="599">
          <cell r="D599" t="str">
            <v>A4425</v>
          </cell>
          <cell r="P599">
            <v>469000</v>
          </cell>
        </row>
        <row r="600">
          <cell r="D600" t="str">
            <v>A5264</v>
          </cell>
          <cell r="P600">
            <v>354000</v>
          </cell>
        </row>
        <row r="601">
          <cell r="D601" t="str">
            <v>A1806</v>
          </cell>
          <cell r="P601">
            <v>869000</v>
          </cell>
        </row>
        <row r="602">
          <cell r="D602" t="str">
            <v>A3851</v>
          </cell>
          <cell r="P602">
            <v>869000</v>
          </cell>
        </row>
        <row r="603">
          <cell r="D603" t="str">
            <v>A3773</v>
          </cell>
          <cell r="P603">
            <v>601000</v>
          </cell>
        </row>
        <row r="604">
          <cell r="D604" t="str">
            <v>A4053</v>
          </cell>
          <cell r="P604">
            <v>529000</v>
          </cell>
        </row>
        <row r="605">
          <cell r="D605" t="str">
            <v>A5047</v>
          </cell>
          <cell r="P605">
            <v>417000</v>
          </cell>
        </row>
        <row r="606">
          <cell r="D606" t="str">
            <v>A5263</v>
          </cell>
          <cell r="P606">
            <v>417000</v>
          </cell>
        </row>
        <row r="607">
          <cell r="D607" t="str">
            <v>A0984</v>
          </cell>
          <cell r="P607">
            <v>937000</v>
          </cell>
        </row>
        <row r="608">
          <cell r="D608" t="str">
            <v>A1793</v>
          </cell>
          <cell r="P608">
            <v>937000</v>
          </cell>
        </row>
        <row r="609">
          <cell r="D609" t="str">
            <v>A4213</v>
          </cell>
          <cell r="P609">
            <v>807000</v>
          </cell>
        </row>
        <row r="610">
          <cell r="D610" t="str">
            <v>A4163</v>
          </cell>
          <cell r="P610">
            <v>743000</v>
          </cell>
        </row>
        <row r="611">
          <cell r="D611" t="str">
            <v>A4537</v>
          </cell>
          <cell r="P611">
            <v>743000</v>
          </cell>
        </row>
        <row r="612">
          <cell r="D612" t="str">
            <v>A4534</v>
          </cell>
          <cell r="P612">
            <v>601000</v>
          </cell>
        </row>
        <row r="613">
          <cell r="D613" t="str">
            <v>A4052</v>
          </cell>
          <cell r="P613">
            <v>529000</v>
          </cell>
        </row>
        <row r="614">
          <cell r="D614" t="str">
            <v>A4248</v>
          </cell>
          <cell r="P614">
            <v>529000</v>
          </cell>
        </row>
        <row r="615">
          <cell r="D615" t="str">
            <v>A4262</v>
          </cell>
          <cell r="P615">
            <v>529000</v>
          </cell>
        </row>
        <row r="616">
          <cell r="D616" t="str">
            <v>A4452</v>
          </cell>
          <cell r="P616">
            <v>469000</v>
          </cell>
        </row>
        <row r="617">
          <cell r="D617" t="str">
            <v>A4618</v>
          </cell>
          <cell r="P617">
            <v>469000</v>
          </cell>
        </row>
        <row r="618">
          <cell r="D618" t="str">
            <v>A5048</v>
          </cell>
          <cell r="P618">
            <v>354000</v>
          </cell>
        </row>
        <row r="619">
          <cell r="D619" t="str">
            <v>A2228</v>
          </cell>
          <cell r="P619">
            <v>988000</v>
          </cell>
        </row>
        <row r="620">
          <cell r="D620" t="str">
            <v>A2705</v>
          </cell>
          <cell r="P620">
            <v>937000</v>
          </cell>
        </row>
        <row r="621">
          <cell r="D621" t="str">
            <v>A5374</v>
          </cell>
          <cell r="P621">
            <v>307000</v>
          </cell>
        </row>
        <row r="622">
          <cell r="D622" t="str">
            <v>A3526</v>
          </cell>
          <cell r="P622">
            <v>988000</v>
          </cell>
        </row>
        <row r="623">
          <cell r="D623" t="str">
            <v>A3995</v>
          </cell>
          <cell r="P623">
            <v>937000</v>
          </cell>
        </row>
        <row r="624">
          <cell r="D624" t="str">
            <v>A3571</v>
          </cell>
          <cell r="P624">
            <v>743000</v>
          </cell>
        </row>
        <row r="625">
          <cell r="D625" t="str">
            <v>A3572</v>
          </cell>
          <cell r="P625">
            <v>743000</v>
          </cell>
        </row>
        <row r="626">
          <cell r="D626" t="str">
            <v>A4073</v>
          </cell>
          <cell r="P626">
            <v>529000</v>
          </cell>
        </row>
        <row r="627">
          <cell r="D627" t="str">
            <v>A4624</v>
          </cell>
          <cell r="P627">
            <v>469000</v>
          </cell>
        </row>
        <row r="628">
          <cell r="D628" t="str">
            <v>A5049</v>
          </cell>
          <cell r="P628">
            <v>354000</v>
          </cell>
        </row>
        <row r="629">
          <cell r="D629" t="str">
            <v>A2279</v>
          </cell>
          <cell r="P629">
            <v>1034000</v>
          </cell>
        </row>
        <row r="630">
          <cell r="D630" t="str">
            <v>A3574</v>
          </cell>
          <cell r="P630">
            <v>743000</v>
          </cell>
        </row>
        <row r="631">
          <cell r="D631" t="str">
            <v>A3892</v>
          </cell>
          <cell r="P631">
            <v>601000</v>
          </cell>
        </row>
        <row r="632">
          <cell r="D632" t="str">
            <v>A4619</v>
          </cell>
          <cell r="P632">
            <v>469000</v>
          </cell>
        </row>
        <row r="633">
          <cell r="D633" t="str">
            <v>A2741</v>
          </cell>
          <cell r="P633">
            <v>937000</v>
          </cell>
        </row>
        <row r="634">
          <cell r="D634" t="str">
            <v>A4063</v>
          </cell>
          <cell r="P634">
            <v>529000</v>
          </cell>
        </row>
        <row r="635">
          <cell r="D635" t="str">
            <v>A4617</v>
          </cell>
          <cell r="P635">
            <v>469000</v>
          </cell>
        </row>
        <row r="636">
          <cell r="D636" t="str">
            <v>A5035</v>
          </cell>
          <cell r="P636">
            <v>354000</v>
          </cell>
        </row>
        <row r="637">
          <cell r="D637" t="str">
            <v>A0832</v>
          </cell>
          <cell r="P637">
            <v>937000</v>
          </cell>
        </row>
        <row r="638">
          <cell r="D638" t="str">
            <v>A3886</v>
          </cell>
          <cell r="P638">
            <v>601000</v>
          </cell>
        </row>
        <row r="639">
          <cell r="D639" t="str">
            <v>A4442</v>
          </cell>
          <cell r="P639">
            <v>529000</v>
          </cell>
        </row>
        <row r="640">
          <cell r="D640" t="str">
            <v>A4788</v>
          </cell>
          <cell r="P640">
            <v>469000</v>
          </cell>
        </row>
        <row r="641">
          <cell r="D641" t="str">
            <v>A5043</v>
          </cell>
          <cell r="P641">
            <v>417000</v>
          </cell>
        </row>
        <row r="642">
          <cell r="D642" t="str">
            <v>A1088</v>
          </cell>
          <cell r="P642">
            <v>1250000</v>
          </cell>
        </row>
        <row r="643">
          <cell r="D643" t="str">
            <v>A1837</v>
          </cell>
          <cell r="P643">
            <v>1250000</v>
          </cell>
        </row>
        <row r="644">
          <cell r="D644" t="str">
            <v>A0284</v>
          </cell>
          <cell r="P644">
            <v>1100000</v>
          </cell>
        </row>
        <row r="645">
          <cell r="D645" t="str">
            <v>A0397</v>
          </cell>
          <cell r="P645">
            <v>1100000</v>
          </cell>
        </row>
        <row r="646">
          <cell r="D646" t="str">
            <v>A2965</v>
          </cell>
          <cell r="P646">
            <v>937000</v>
          </cell>
        </row>
        <row r="647">
          <cell r="D647" t="str">
            <v>A1621</v>
          </cell>
          <cell r="P647">
            <v>869000</v>
          </cell>
        </row>
        <row r="648">
          <cell r="D648" t="str">
            <v>A4159</v>
          </cell>
          <cell r="P648">
            <v>469000</v>
          </cell>
        </row>
        <row r="649">
          <cell r="D649" t="str">
            <v>A4758</v>
          </cell>
          <cell r="P649">
            <v>354000</v>
          </cell>
        </row>
        <row r="650">
          <cell r="D650" t="str">
            <v>A5105</v>
          </cell>
          <cell r="P650">
            <v>354000</v>
          </cell>
        </row>
        <row r="651">
          <cell r="D651" t="str">
            <v>A5448</v>
          </cell>
          <cell r="P651">
            <v>354000</v>
          </cell>
        </row>
        <row r="652">
          <cell r="D652" t="str">
            <v>A4949</v>
          </cell>
          <cell r="P652">
            <v>190000</v>
          </cell>
        </row>
        <row r="653">
          <cell r="D653" t="str">
            <v>A1456</v>
          </cell>
          <cell r="P653">
            <v>536000</v>
          </cell>
        </row>
        <row r="654">
          <cell r="D654" t="str">
            <v>A2533</v>
          </cell>
          <cell r="P654">
            <v>495000</v>
          </cell>
        </row>
        <row r="655">
          <cell r="D655" t="str">
            <v>A1100</v>
          </cell>
          <cell r="P655">
            <v>937000</v>
          </cell>
        </row>
        <row r="656">
          <cell r="D656" t="str">
            <v>A5325</v>
          </cell>
          <cell r="P656">
            <v>743000</v>
          </cell>
        </row>
        <row r="657">
          <cell r="D657" t="str">
            <v>A4463</v>
          </cell>
          <cell r="P657">
            <v>469000</v>
          </cell>
        </row>
        <row r="658">
          <cell r="D658" t="str">
            <v>A5334</v>
          </cell>
          <cell r="P658">
            <v>584000</v>
          </cell>
        </row>
        <row r="659">
          <cell r="D659" t="str">
            <v>A2763</v>
          </cell>
          <cell r="P659">
            <v>743000</v>
          </cell>
        </row>
        <row r="660">
          <cell r="D660" t="str">
            <v>A5012</v>
          </cell>
          <cell r="P660">
            <v>355000</v>
          </cell>
        </row>
        <row r="661">
          <cell r="D661" t="str">
            <v>A1640</v>
          </cell>
          <cell r="P661">
            <v>1034000</v>
          </cell>
        </row>
        <row r="662">
          <cell r="D662" t="str">
            <v>A2134</v>
          </cell>
          <cell r="P662">
            <v>1034000</v>
          </cell>
        </row>
        <row r="663">
          <cell r="D663" t="str">
            <v>A1790</v>
          </cell>
          <cell r="P663">
            <v>988000</v>
          </cell>
        </row>
        <row r="664">
          <cell r="D664" t="str">
            <v>A1795</v>
          </cell>
          <cell r="P664">
            <v>988000</v>
          </cell>
        </row>
        <row r="665">
          <cell r="D665" t="str">
            <v>A2459</v>
          </cell>
          <cell r="P665">
            <v>988000</v>
          </cell>
        </row>
        <row r="666">
          <cell r="D666" t="str">
            <v>A0833</v>
          </cell>
          <cell r="P666">
            <v>937000</v>
          </cell>
        </row>
        <row r="667">
          <cell r="D667" t="str">
            <v>A1648</v>
          </cell>
          <cell r="P667">
            <v>937000</v>
          </cell>
        </row>
        <row r="668">
          <cell r="D668" t="str">
            <v>A4028</v>
          </cell>
          <cell r="P668">
            <v>869000</v>
          </cell>
        </row>
        <row r="669">
          <cell r="D669" t="str">
            <v>A3130</v>
          </cell>
          <cell r="P669">
            <v>807000</v>
          </cell>
        </row>
        <row r="670">
          <cell r="D670" t="str">
            <v>A3755</v>
          </cell>
          <cell r="P670">
            <v>807000</v>
          </cell>
        </row>
        <row r="671">
          <cell r="D671" t="str">
            <v>A3389</v>
          </cell>
          <cell r="P671">
            <v>743000</v>
          </cell>
        </row>
        <row r="672">
          <cell r="D672" t="str">
            <v>A3495</v>
          </cell>
          <cell r="P672">
            <v>743000</v>
          </cell>
        </row>
        <row r="673">
          <cell r="D673" t="str">
            <v>A5348</v>
          </cell>
          <cell r="P673">
            <v>743000</v>
          </cell>
        </row>
        <row r="674">
          <cell r="D674" t="str">
            <v>A3662</v>
          </cell>
          <cell r="P674">
            <v>601000</v>
          </cell>
        </row>
        <row r="675">
          <cell r="D675" t="str">
            <v>A4221</v>
          </cell>
          <cell r="P675">
            <v>601000</v>
          </cell>
        </row>
        <row r="676">
          <cell r="D676" t="str">
            <v>A4844</v>
          </cell>
          <cell r="P676">
            <v>601000</v>
          </cell>
        </row>
        <row r="677">
          <cell r="D677" t="str">
            <v>A3900</v>
          </cell>
          <cell r="P677">
            <v>529000</v>
          </cell>
        </row>
        <row r="678">
          <cell r="D678" t="str">
            <v>A4280</v>
          </cell>
          <cell r="P678">
            <v>529000</v>
          </cell>
        </row>
        <row r="679">
          <cell r="D679" t="str">
            <v>A4253</v>
          </cell>
          <cell r="P679">
            <v>469000</v>
          </cell>
        </row>
        <row r="680">
          <cell r="D680" t="str">
            <v>A4261</v>
          </cell>
          <cell r="P680">
            <v>469000</v>
          </cell>
        </row>
        <row r="681">
          <cell r="D681" t="str">
            <v>A4277</v>
          </cell>
          <cell r="P681">
            <v>469000</v>
          </cell>
        </row>
        <row r="682">
          <cell r="D682" t="str">
            <v>A4444</v>
          </cell>
          <cell r="P682">
            <v>469000</v>
          </cell>
        </row>
        <row r="683">
          <cell r="D683" t="str">
            <v>A4605</v>
          </cell>
          <cell r="P683">
            <v>469000</v>
          </cell>
        </row>
        <row r="684">
          <cell r="D684" t="str">
            <v>A4954</v>
          </cell>
          <cell r="P684">
            <v>469000</v>
          </cell>
        </row>
        <row r="685">
          <cell r="D685" t="str">
            <v>A4988</v>
          </cell>
          <cell r="P685">
            <v>469000</v>
          </cell>
        </row>
        <row r="686">
          <cell r="D686" t="str">
            <v>A4768</v>
          </cell>
          <cell r="P686">
            <v>417000</v>
          </cell>
        </row>
        <row r="687">
          <cell r="D687" t="str">
            <v>A5050</v>
          </cell>
          <cell r="P687">
            <v>417000</v>
          </cell>
        </row>
        <row r="688">
          <cell r="D688" t="str">
            <v>A4621</v>
          </cell>
          <cell r="P688">
            <v>354000</v>
          </cell>
        </row>
        <row r="689">
          <cell r="D689" t="str">
            <v>A5045</v>
          </cell>
          <cell r="P689">
            <v>354000</v>
          </cell>
        </row>
        <row r="690">
          <cell r="D690" t="str">
            <v>A5265</v>
          </cell>
          <cell r="P690">
            <v>354000</v>
          </cell>
        </row>
        <row r="691">
          <cell r="D691" t="str">
            <v>A1646</v>
          </cell>
          <cell r="P691">
            <v>1100000</v>
          </cell>
        </row>
        <row r="692">
          <cell r="D692" t="str">
            <v>A2318</v>
          </cell>
          <cell r="P692">
            <v>1034000</v>
          </cell>
        </row>
        <row r="693">
          <cell r="D693" t="str">
            <v>A2461</v>
          </cell>
          <cell r="P693">
            <v>988000</v>
          </cell>
        </row>
        <row r="694">
          <cell r="D694" t="str">
            <v>A2826</v>
          </cell>
          <cell r="P694">
            <v>869000</v>
          </cell>
        </row>
        <row r="695">
          <cell r="D695" t="str">
            <v>A3125</v>
          </cell>
          <cell r="P695">
            <v>869000</v>
          </cell>
        </row>
        <row r="696">
          <cell r="D696" t="str">
            <v>A2995</v>
          </cell>
          <cell r="P696">
            <v>807000</v>
          </cell>
        </row>
        <row r="697">
          <cell r="D697" t="str">
            <v>A3485</v>
          </cell>
          <cell r="P697">
            <v>743000</v>
          </cell>
        </row>
        <row r="698">
          <cell r="D698" t="str">
            <v>A3899</v>
          </cell>
          <cell r="P698">
            <v>601000</v>
          </cell>
        </row>
        <row r="699">
          <cell r="D699" t="str">
            <v>A4078</v>
          </cell>
          <cell r="P699">
            <v>529000</v>
          </cell>
        </row>
        <row r="700">
          <cell r="D700" t="str">
            <v>A4778</v>
          </cell>
          <cell r="P700">
            <v>469000</v>
          </cell>
        </row>
        <row r="701">
          <cell r="D701" t="str">
            <v>A4783</v>
          </cell>
          <cell r="P701">
            <v>417000</v>
          </cell>
        </row>
        <row r="702">
          <cell r="D702" t="str">
            <v>A5266</v>
          </cell>
          <cell r="P702">
            <v>417000</v>
          </cell>
        </row>
        <row r="703">
          <cell r="D703" t="str">
            <v>A5267</v>
          </cell>
          <cell r="P703">
            <v>417000</v>
          </cell>
        </row>
        <row r="704">
          <cell r="D704" t="str">
            <v>A5051</v>
          </cell>
          <cell r="P704">
            <v>354000</v>
          </cell>
        </row>
        <row r="705">
          <cell r="D705" t="str">
            <v>A0236</v>
          </cell>
          <cell r="P705">
            <v>1100000</v>
          </cell>
        </row>
        <row r="706">
          <cell r="D706" t="str">
            <v>A0869</v>
          </cell>
          <cell r="P706">
            <v>988000</v>
          </cell>
        </row>
        <row r="707">
          <cell r="D707" t="str">
            <v>A2162</v>
          </cell>
          <cell r="P707">
            <v>937000</v>
          </cell>
        </row>
        <row r="708">
          <cell r="D708" t="str">
            <v>A1782</v>
          </cell>
          <cell r="P708">
            <v>869000</v>
          </cell>
        </row>
        <row r="709">
          <cell r="D709" t="str">
            <v>A3296</v>
          </cell>
          <cell r="P709">
            <v>807000</v>
          </cell>
        </row>
        <row r="710">
          <cell r="D710" t="str">
            <v>A3883</v>
          </cell>
          <cell r="P710">
            <v>601000</v>
          </cell>
        </row>
        <row r="711">
          <cell r="D711" t="str">
            <v>A4281</v>
          </cell>
          <cell r="P711">
            <v>469000</v>
          </cell>
        </row>
        <row r="712">
          <cell r="D712" t="str">
            <v>A4882</v>
          </cell>
          <cell r="P712">
            <v>417000</v>
          </cell>
        </row>
        <row r="713">
          <cell r="D713" t="str">
            <v>A5315</v>
          </cell>
          <cell r="P713">
            <v>354000</v>
          </cell>
        </row>
        <row r="714">
          <cell r="D714" t="str">
            <v>A4950</v>
          </cell>
          <cell r="P714">
            <v>752000</v>
          </cell>
        </row>
        <row r="715">
          <cell r="D715" t="str">
            <v>A0556</v>
          </cell>
          <cell r="P715">
            <v>1250000</v>
          </cell>
        </row>
        <row r="716">
          <cell r="D716" t="str">
            <v>A1365</v>
          </cell>
          <cell r="P716">
            <v>1100000</v>
          </cell>
        </row>
        <row r="717">
          <cell r="D717" t="str">
            <v>A5118</v>
          </cell>
          <cell r="P717">
            <v>1029000</v>
          </cell>
        </row>
        <row r="718">
          <cell r="D718" t="str">
            <v>A1383</v>
          </cell>
          <cell r="P718">
            <v>1034000</v>
          </cell>
        </row>
        <row r="719">
          <cell r="D719" t="str">
            <v>A2545</v>
          </cell>
          <cell r="P719">
            <v>1034000</v>
          </cell>
        </row>
        <row r="720">
          <cell r="D720" t="str">
            <v>A1590</v>
          </cell>
          <cell r="P720">
            <v>937000</v>
          </cell>
        </row>
        <row r="721">
          <cell r="D721" t="str">
            <v>A2072</v>
          </cell>
          <cell r="P721">
            <v>869000</v>
          </cell>
        </row>
        <row r="722">
          <cell r="D722" t="str">
            <v>A3279</v>
          </cell>
          <cell r="P722">
            <v>529000</v>
          </cell>
        </row>
        <row r="723">
          <cell r="D723" t="str">
            <v>A3425</v>
          </cell>
          <cell r="P723">
            <v>469000</v>
          </cell>
        </row>
        <row r="724">
          <cell r="D724" t="str">
            <v>A4347</v>
          </cell>
          <cell r="P724">
            <v>417000</v>
          </cell>
        </row>
        <row r="725">
          <cell r="D725" t="str">
            <v>A4378</v>
          </cell>
          <cell r="P725">
            <v>354000</v>
          </cell>
        </row>
        <row r="726">
          <cell r="D726" t="str">
            <v>A4423</v>
          </cell>
          <cell r="P726">
            <v>354000</v>
          </cell>
        </row>
        <row r="727">
          <cell r="D727" t="str">
            <v>A4868</v>
          </cell>
          <cell r="P727">
            <v>354000</v>
          </cell>
        </row>
        <row r="728">
          <cell r="D728" t="str">
            <v>A1690</v>
          </cell>
          <cell r="P728">
            <v>511000</v>
          </cell>
        </row>
        <row r="729">
          <cell r="D729" t="str">
            <v>A5166</v>
          </cell>
          <cell r="P729">
            <v>486000</v>
          </cell>
        </row>
        <row r="730">
          <cell r="D730" t="str">
            <v>A4371</v>
          </cell>
          <cell r="P730">
            <v>601000</v>
          </cell>
        </row>
        <row r="731">
          <cell r="D731" t="str">
            <v>A3652</v>
          </cell>
          <cell r="P731">
            <v>869000</v>
          </cell>
        </row>
        <row r="732">
          <cell r="D732" t="str">
            <v>A3235</v>
          </cell>
          <cell r="P732">
            <v>807000</v>
          </cell>
        </row>
        <row r="733">
          <cell r="D733" t="str">
            <v>A1247</v>
          </cell>
          <cell r="P733">
            <v>1034000</v>
          </cell>
        </row>
        <row r="734">
          <cell r="D734" t="str">
            <v>A3291</v>
          </cell>
          <cell r="P734">
            <v>743000</v>
          </cell>
        </row>
        <row r="735">
          <cell r="D735" t="str">
            <v>A1385</v>
          </cell>
          <cell r="P735">
            <v>988000</v>
          </cell>
        </row>
        <row r="736">
          <cell r="D736" t="str">
            <v>A4009</v>
          </cell>
          <cell r="P736">
            <v>743000</v>
          </cell>
        </row>
        <row r="737">
          <cell r="D737" t="str">
            <v>A4887</v>
          </cell>
          <cell r="P737">
            <v>469000</v>
          </cell>
        </row>
        <row r="738">
          <cell r="D738" t="str">
            <v>A1785</v>
          </cell>
          <cell r="P738">
            <v>1100000</v>
          </cell>
        </row>
        <row r="739">
          <cell r="D739" t="str">
            <v>A1082</v>
          </cell>
          <cell r="P739">
            <v>1034000</v>
          </cell>
        </row>
        <row r="740">
          <cell r="D740" t="str">
            <v>A1344</v>
          </cell>
          <cell r="P740">
            <v>1034000</v>
          </cell>
        </row>
        <row r="741">
          <cell r="D741" t="str">
            <v>A0300</v>
          </cell>
          <cell r="P741">
            <v>988000</v>
          </cell>
        </row>
        <row r="742">
          <cell r="D742" t="str">
            <v>A1683</v>
          </cell>
          <cell r="P742">
            <v>988000</v>
          </cell>
        </row>
        <row r="743">
          <cell r="D743" t="str">
            <v>A2746</v>
          </cell>
          <cell r="P743">
            <v>937000</v>
          </cell>
        </row>
        <row r="744">
          <cell r="D744" t="str">
            <v>A3280</v>
          </cell>
          <cell r="P744">
            <v>937000</v>
          </cell>
        </row>
        <row r="745">
          <cell r="D745" t="str">
            <v>A3761</v>
          </cell>
          <cell r="P745">
            <v>937000</v>
          </cell>
        </row>
        <row r="746">
          <cell r="D746" t="str">
            <v>A2993</v>
          </cell>
          <cell r="P746">
            <v>869000</v>
          </cell>
        </row>
        <row r="747">
          <cell r="D747" t="str">
            <v>A3001</v>
          </cell>
          <cell r="P747">
            <v>807000</v>
          </cell>
        </row>
        <row r="748">
          <cell r="D748" t="str">
            <v>A3309</v>
          </cell>
          <cell r="P748">
            <v>743000</v>
          </cell>
        </row>
        <row r="749">
          <cell r="D749" t="str">
            <v>A3390</v>
          </cell>
          <cell r="P749">
            <v>743000</v>
          </cell>
        </row>
        <row r="750">
          <cell r="D750" t="str">
            <v>A3667</v>
          </cell>
          <cell r="P750">
            <v>743000</v>
          </cell>
        </row>
        <row r="751">
          <cell r="D751" t="str">
            <v>A3681</v>
          </cell>
          <cell r="P751">
            <v>743000</v>
          </cell>
        </row>
        <row r="752">
          <cell r="D752" t="str">
            <v>A3072</v>
          </cell>
          <cell r="P752">
            <v>601000</v>
          </cell>
        </row>
        <row r="753">
          <cell r="D753" t="str">
            <v>A3776</v>
          </cell>
          <cell r="P753">
            <v>529000</v>
          </cell>
        </row>
        <row r="754">
          <cell r="D754" t="str">
            <v>A3779</v>
          </cell>
          <cell r="P754">
            <v>529000</v>
          </cell>
        </row>
        <row r="755">
          <cell r="D755" t="str">
            <v>A3884</v>
          </cell>
          <cell r="P755">
            <v>529000</v>
          </cell>
        </row>
        <row r="756">
          <cell r="D756" t="str">
            <v>A4447</v>
          </cell>
          <cell r="P756">
            <v>529000</v>
          </cell>
        </row>
        <row r="757">
          <cell r="D757" t="str">
            <v>A4274</v>
          </cell>
          <cell r="P757">
            <v>469000</v>
          </cell>
        </row>
        <row r="758">
          <cell r="D758" t="str">
            <v>A4287</v>
          </cell>
          <cell r="P758">
            <v>469000</v>
          </cell>
        </row>
        <row r="759">
          <cell r="D759" t="str">
            <v>A4451</v>
          </cell>
          <cell r="P759">
            <v>469000</v>
          </cell>
        </row>
        <row r="760">
          <cell r="D760" t="str">
            <v>A4614</v>
          </cell>
          <cell r="P760">
            <v>469000</v>
          </cell>
        </row>
        <row r="761">
          <cell r="D761" t="str">
            <v>A4785</v>
          </cell>
          <cell r="P761">
            <v>469000</v>
          </cell>
        </row>
        <row r="762">
          <cell r="D762" t="str">
            <v>A4972</v>
          </cell>
          <cell r="P762">
            <v>469000</v>
          </cell>
        </row>
        <row r="763">
          <cell r="D763" t="str">
            <v>A4795</v>
          </cell>
          <cell r="P763">
            <v>417000</v>
          </cell>
        </row>
        <row r="764">
          <cell r="D764" t="str">
            <v>A5268</v>
          </cell>
          <cell r="P764">
            <v>417000</v>
          </cell>
        </row>
        <row r="765">
          <cell r="D765" t="str">
            <v>A5246</v>
          </cell>
          <cell r="P765">
            <v>354000</v>
          </cell>
        </row>
        <row r="766">
          <cell r="D766" t="str">
            <v>A0303</v>
          </cell>
          <cell r="P766">
            <v>525000</v>
          </cell>
        </row>
        <row r="767">
          <cell r="D767" t="str">
            <v>A0326</v>
          </cell>
          <cell r="P767">
            <v>1034000</v>
          </cell>
        </row>
        <row r="768">
          <cell r="D768" t="str">
            <v>A2228</v>
          </cell>
          <cell r="P768">
            <v>988000</v>
          </cell>
        </row>
        <row r="769">
          <cell r="D769" t="str">
            <v>A2423</v>
          </cell>
          <cell r="P769">
            <v>988000</v>
          </cell>
        </row>
        <row r="770">
          <cell r="D770" t="str">
            <v>A2983</v>
          </cell>
          <cell r="P770">
            <v>988000</v>
          </cell>
        </row>
        <row r="771">
          <cell r="D771" t="str">
            <v>A2460</v>
          </cell>
          <cell r="P771">
            <v>937000</v>
          </cell>
        </row>
        <row r="772">
          <cell r="D772" t="str">
            <v>A1363</v>
          </cell>
          <cell r="P772">
            <v>869000</v>
          </cell>
        </row>
        <row r="773">
          <cell r="D773" t="str">
            <v>A2742</v>
          </cell>
          <cell r="P773">
            <v>869000</v>
          </cell>
        </row>
        <row r="774">
          <cell r="D774" t="str">
            <v>A3127</v>
          </cell>
          <cell r="P774">
            <v>869000</v>
          </cell>
        </row>
        <row r="775">
          <cell r="D775" t="str">
            <v>A3300</v>
          </cell>
          <cell r="P775">
            <v>807000</v>
          </cell>
        </row>
        <row r="776">
          <cell r="D776" t="str">
            <v>A3393</v>
          </cell>
          <cell r="P776">
            <v>807000</v>
          </cell>
        </row>
        <row r="777">
          <cell r="D777" t="str">
            <v>A3480</v>
          </cell>
          <cell r="P777">
            <v>807000</v>
          </cell>
        </row>
        <row r="778">
          <cell r="D778" t="str">
            <v>A3575</v>
          </cell>
          <cell r="P778">
            <v>743000</v>
          </cell>
        </row>
        <row r="779">
          <cell r="D779" t="str">
            <v>A4009</v>
          </cell>
          <cell r="P779">
            <v>743000</v>
          </cell>
        </row>
        <row r="780">
          <cell r="D780" t="str">
            <v>A2588</v>
          </cell>
          <cell r="P780">
            <v>601000</v>
          </cell>
        </row>
        <row r="781">
          <cell r="D781" t="str">
            <v>A4062</v>
          </cell>
          <cell r="P781">
            <v>529000</v>
          </cell>
        </row>
        <row r="782">
          <cell r="D782" t="str">
            <v>A4285</v>
          </cell>
          <cell r="P782">
            <v>469000</v>
          </cell>
        </row>
        <row r="783">
          <cell r="D783" t="str">
            <v>A4467</v>
          </cell>
          <cell r="P783">
            <v>469000</v>
          </cell>
        </row>
        <row r="784">
          <cell r="D784" t="str">
            <v>A4622</v>
          </cell>
          <cell r="P784">
            <v>469000</v>
          </cell>
        </row>
        <row r="785">
          <cell r="D785" t="str">
            <v>A4886</v>
          </cell>
          <cell r="P785">
            <v>469000</v>
          </cell>
        </row>
        <row r="786">
          <cell r="D786" t="str">
            <v>A4887</v>
          </cell>
          <cell r="P786">
            <v>469000</v>
          </cell>
        </row>
        <row r="787">
          <cell r="D787" t="str">
            <v>A4781</v>
          </cell>
          <cell r="P787">
            <v>417000</v>
          </cell>
        </row>
        <row r="788">
          <cell r="D788" t="str">
            <v>A4889</v>
          </cell>
          <cell r="P788">
            <v>417000</v>
          </cell>
        </row>
        <row r="789">
          <cell r="D789" t="str">
            <v>A5269</v>
          </cell>
          <cell r="P789">
            <v>417000</v>
          </cell>
        </row>
        <row r="790">
          <cell r="D790" t="str">
            <v>A5270</v>
          </cell>
          <cell r="P790">
            <v>417000</v>
          </cell>
        </row>
        <row r="791">
          <cell r="D791" t="str">
            <v>A5401</v>
          </cell>
          <cell r="P791">
            <v>354000</v>
          </cell>
        </row>
        <row r="792">
          <cell r="D792" t="str">
            <v>A0227</v>
          </cell>
          <cell r="P792">
            <v>1100000</v>
          </cell>
        </row>
        <row r="793">
          <cell r="D793" t="str">
            <v>A0833</v>
          </cell>
          <cell r="P793">
            <v>937000</v>
          </cell>
        </row>
        <row r="794">
          <cell r="D794" t="str">
            <v>A2747</v>
          </cell>
          <cell r="P794">
            <v>869000</v>
          </cell>
        </row>
        <row r="795">
          <cell r="D795" t="str">
            <v>A3124</v>
          </cell>
          <cell r="P795">
            <v>869000</v>
          </cell>
        </row>
        <row r="796">
          <cell r="D796" t="str">
            <v>A3392</v>
          </cell>
          <cell r="P796">
            <v>743000</v>
          </cell>
        </row>
        <row r="797">
          <cell r="D797" t="str">
            <v>A3573</v>
          </cell>
          <cell r="P797">
            <v>743000</v>
          </cell>
        </row>
        <row r="798">
          <cell r="D798" t="str">
            <v>A3576</v>
          </cell>
          <cell r="P798">
            <v>601000</v>
          </cell>
        </row>
        <row r="799">
          <cell r="D799" t="str">
            <v>A4285</v>
          </cell>
          <cell r="P799">
            <v>469000</v>
          </cell>
        </row>
        <row r="800">
          <cell r="D800" t="str">
            <v>A5362</v>
          </cell>
          <cell r="P800">
            <v>354000</v>
          </cell>
        </row>
        <row r="801">
          <cell r="D801" t="str">
            <v>A3970</v>
          </cell>
          <cell r="P801">
            <v>535000</v>
          </cell>
        </row>
        <row r="802">
          <cell r="D802" t="str">
            <v>A5328</v>
          </cell>
          <cell r="P802">
            <v>847000</v>
          </cell>
        </row>
        <row r="803">
          <cell r="D803" t="str">
            <v>A1783</v>
          </cell>
          <cell r="P803">
            <v>1250000</v>
          </cell>
        </row>
        <row r="804">
          <cell r="D804" t="str">
            <v>A5329</v>
          </cell>
          <cell r="P804">
            <v>1177000</v>
          </cell>
        </row>
        <row r="805">
          <cell r="D805" t="str">
            <v>A1644</v>
          </cell>
          <cell r="P805">
            <v>1034000</v>
          </cell>
        </row>
        <row r="806">
          <cell r="D806" t="str">
            <v>A1246</v>
          </cell>
          <cell r="P806">
            <v>988000</v>
          </cell>
        </row>
        <row r="807">
          <cell r="D807" t="str">
            <v>A2872</v>
          </cell>
          <cell r="P807">
            <v>743000</v>
          </cell>
        </row>
        <row r="808">
          <cell r="D808" t="str">
            <v>A3869</v>
          </cell>
          <cell r="P808">
            <v>743000</v>
          </cell>
        </row>
        <row r="809">
          <cell r="D809" t="str">
            <v>A3874</v>
          </cell>
          <cell r="P809">
            <v>529000</v>
          </cell>
        </row>
        <row r="810">
          <cell r="D810" t="str">
            <v>A4225</v>
          </cell>
          <cell r="P810">
            <v>469000</v>
          </cell>
        </row>
        <row r="811">
          <cell r="D811" t="str">
            <v>A4377</v>
          </cell>
          <cell r="P811">
            <v>417000</v>
          </cell>
        </row>
        <row r="812">
          <cell r="D812" t="str">
            <v>A4679</v>
          </cell>
          <cell r="P812">
            <v>354000</v>
          </cell>
        </row>
        <row r="813">
          <cell r="D813" t="str">
            <v>A5443</v>
          </cell>
          <cell r="P813">
            <v>489000</v>
          </cell>
        </row>
        <row r="814">
          <cell r="D814" t="str">
            <v>A4588</v>
          </cell>
          <cell r="P814">
            <v>469000</v>
          </cell>
        </row>
        <row r="815">
          <cell r="D815" t="str">
            <v>A5168</v>
          </cell>
          <cell r="P815">
            <v>529000</v>
          </cell>
        </row>
        <row r="816">
          <cell r="D816" t="str">
            <v>A1678</v>
          </cell>
          <cell r="P816">
            <v>1100000</v>
          </cell>
        </row>
        <row r="817">
          <cell r="D817" t="str">
            <v>A1787</v>
          </cell>
          <cell r="P817">
            <v>1100000</v>
          </cell>
        </row>
        <row r="818">
          <cell r="D818" t="str">
            <v>A1364</v>
          </cell>
          <cell r="P818">
            <v>1034000</v>
          </cell>
        </row>
        <row r="819">
          <cell r="D819" t="str">
            <v>A1799</v>
          </cell>
          <cell r="P819">
            <v>988000</v>
          </cell>
        </row>
        <row r="820">
          <cell r="D820" t="str">
            <v>A2467</v>
          </cell>
          <cell r="P820">
            <v>937000</v>
          </cell>
        </row>
        <row r="821">
          <cell r="D821" t="str">
            <v>A3476</v>
          </cell>
          <cell r="P821">
            <v>743000</v>
          </cell>
        </row>
        <row r="822">
          <cell r="D822" t="str">
            <v>A3578</v>
          </cell>
          <cell r="P822">
            <v>601000</v>
          </cell>
        </row>
        <row r="823">
          <cell r="D823" t="str">
            <v>A4448</v>
          </cell>
          <cell r="P823">
            <v>469000</v>
          </cell>
        </row>
        <row r="824">
          <cell r="D824" t="str">
            <v>A5272</v>
          </cell>
          <cell r="P824">
            <v>417000</v>
          </cell>
        </row>
        <row r="825">
          <cell r="D825" t="str">
            <v>A2943</v>
          </cell>
          <cell r="P825">
            <v>937000</v>
          </cell>
        </row>
        <row r="826">
          <cell r="D826" t="str">
            <v>A3223</v>
          </cell>
          <cell r="P826">
            <v>807000</v>
          </cell>
        </row>
        <row r="827">
          <cell r="D827" t="str">
            <v>A4051</v>
          </cell>
          <cell r="P827">
            <v>529000</v>
          </cell>
        </row>
        <row r="828">
          <cell r="D828" t="str">
            <v>A4290</v>
          </cell>
          <cell r="P828">
            <v>469000</v>
          </cell>
        </row>
        <row r="829">
          <cell r="D829" t="str">
            <v>A4630</v>
          </cell>
          <cell r="P829">
            <v>469000</v>
          </cell>
        </row>
        <row r="830">
          <cell r="D830" t="str">
            <v>A4877</v>
          </cell>
          <cell r="P830">
            <v>469000</v>
          </cell>
        </row>
        <row r="831">
          <cell r="D831" t="str">
            <v>A5243</v>
          </cell>
          <cell r="P831">
            <v>417000</v>
          </cell>
        </row>
        <row r="832">
          <cell r="D832" t="str">
            <v>A5273</v>
          </cell>
          <cell r="P832">
            <v>354000</v>
          </cell>
        </row>
        <row r="833">
          <cell r="D833" t="str">
            <v>A2745</v>
          </cell>
          <cell r="P833">
            <v>937000</v>
          </cell>
        </row>
        <row r="834">
          <cell r="D834" t="str">
            <v>A4705</v>
          </cell>
          <cell r="P834">
            <v>807000</v>
          </cell>
        </row>
        <row r="835">
          <cell r="D835" t="str">
            <v>A3904</v>
          </cell>
          <cell r="P835">
            <v>529000</v>
          </cell>
        </row>
        <row r="836">
          <cell r="D836" t="str">
            <v>A4056</v>
          </cell>
          <cell r="P836">
            <v>529000</v>
          </cell>
        </row>
        <row r="837">
          <cell r="D837" t="str">
            <v>A4446</v>
          </cell>
          <cell r="P837">
            <v>529000</v>
          </cell>
        </row>
        <row r="838">
          <cell r="D838" t="str">
            <v>A4264</v>
          </cell>
          <cell r="P838">
            <v>469000</v>
          </cell>
        </row>
        <row r="839">
          <cell r="D839" t="str">
            <v>A4270</v>
          </cell>
          <cell r="P839">
            <v>469000</v>
          </cell>
        </row>
        <row r="840">
          <cell r="D840" t="str">
            <v>A3391</v>
          </cell>
          <cell r="P840">
            <v>807000</v>
          </cell>
        </row>
        <row r="841">
          <cell r="D841" t="str">
            <v>A3668</v>
          </cell>
          <cell r="P841">
            <v>743000</v>
          </cell>
        </row>
        <row r="842">
          <cell r="D842" t="str">
            <v>A3775</v>
          </cell>
          <cell r="P842">
            <v>529000</v>
          </cell>
        </row>
        <row r="843">
          <cell r="D843" t="str">
            <v>A4625</v>
          </cell>
          <cell r="P843">
            <v>469000</v>
          </cell>
        </row>
        <row r="844">
          <cell r="D844" t="str">
            <v>A4794</v>
          </cell>
          <cell r="P844">
            <v>417000</v>
          </cell>
        </row>
        <row r="845">
          <cell r="D845" t="str">
            <v>A3101</v>
          </cell>
          <cell r="P845">
            <v>937000</v>
          </cell>
        </row>
        <row r="846">
          <cell r="D846" t="str">
            <v>A3896</v>
          </cell>
          <cell r="P846">
            <v>529000</v>
          </cell>
        </row>
        <row r="847">
          <cell r="D847" t="str">
            <v>A4733</v>
          </cell>
          <cell r="P847">
            <v>529000</v>
          </cell>
        </row>
        <row r="848">
          <cell r="D848" t="str">
            <v>A4276</v>
          </cell>
          <cell r="P848">
            <v>469000</v>
          </cell>
        </row>
        <row r="849">
          <cell r="D849" t="str">
            <v>A4779</v>
          </cell>
          <cell r="P849">
            <v>469000</v>
          </cell>
        </row>
        <row r="850">
          <cell r="D850" t="str">
            <v>A2879</v>
          </cell>
          <cell r="P850">
            <v>937000</v>
          </cell>
        </row>
        <row r="851">
          <cell r="D851" t="str">
            <v>A4066</v>
          </cell>
          <cell r="P851">
            <v>529000</v>
          </cell>
        </row>
        <row r="852">
          <cell r="D852" t="str">
            <v>A4289</v>
          </cell>
          <cell r="P852">
            <v>469000</v>
          </cell>
        </row>
        <row r="853">
          <cell r="D853" t="str">
            <v>A4626</v>
          </cell>
          <cell r="P853">
            <v>469000</v>
          </cell>
        </row>
        <row r="854">
          <cell r="D854" t="str">
            <v>A5271</v>
          </cell>
          <cell r="P854">
            <v>417000</v>
          </cell>
        </row>
        <row r="855">
          <cell r="D855" t="str">
            <v>A0299</v>
          </cell>
          <cell r="P855">
            <v>1100000</v>
          </cell>
        </row>
        <row r="856">
          <cell r="D856" t="str">
            <v>A0347</v>
          </cell>
          <cell r="P856">
            <v>1100000</v>
          </cell>
        </row>
        <row r="857">
          <cell r="D857" t="str">
            <v>A5331</v>
          </cell>
          <cell r="P857">
            <v>1036000</v>
          </cell>
        </row>
        <row r="858">
          <cell r="D858" t="str">
            <v>A5456</v>
          </cell>
          <cell r="P858">
            <v>1151000</v>
          </cell>
        </row>
        <row r="859">
          <cell r="D859" t="str">
            <v>A0397</v>
          </cell>
          <cell r="P859">
            <v>1100000</v>
          </cell>
        </row>
        <row r="860">
          <cell r="D860" t="str">
            <v>A1491</v>
          </cell>
          <cell r="P860">
            <v>1034000</v>
          </cell>
        </row>
        <row r="861">
          <cell r="D861" t="str">
            <v>A0099</v>
          </cell>
          <cell r="P861">
            <v>0</v>
          </cell>
        </row>
        <row r="862">
          <cell r="D862" t="str">
            <v>A2546</v>
          </cell>
          <cell r="P862">
            <v>988000</v>
          </cell>
        </row>
        <row r="863">
          <cell r="D863" t="str">
            <v>A3365</v>
          </cell>
          <cell r="P863">
            <v>869000</v>
          </cell>
        </row>
        <row r="864">
          <cell r="D864" t="str">
            <v>A4855</v>
          </cell>
          <cell r="P864">
            <v>807000</v>
          </cell>
        </row>
        <row r="865">
          <cell r="D865" t="str">
            <v>A3180</v>
          </cell>
          <cell r="P865">
            <v>601000</v>
          </cell>
        </row>
        <row r="866">
          <cell r="D866" t="str">
            <v>A4076</v>
          </cell>
          <cell r="P866">
            <v>529000</v>
          </cell>
        </row>
        <row r="867">
          <cell r="D867" t="str">
            <v>A4235</v>
          </cell>
          <cell r="P867">
            <v>469000</v>
          </cell>
        </row>
        <row r="868">
          <cell r="D868" t="str">
            <v>A4461</v>
          </cell>
          <cell r="P868">
            <v>469000</v>
          </cell>
        </row>
        <row r="869">
          <cell r="D869" t="str">
            <v>A4203</v>
          </cell>
          <cell r="P869">
            <v>417000</v>
          </cell>
        </row>
        <row r="870">
          <cell r="D870" t="str">
            <v>A4866</v>
          </cell>
          <cell r="P870">
            <v>417000</v>
          </cell>
        </row>
        <row r="871">
          <cell r="D871" t="str">
            <v>A4597</v>
          </cell>
          <cell r="P871">
            <v>354000</v>
          </cell>
        </row>
        <row r="872">
          <cell r="D872" t="str">
            <v>A4955</v>
          </cell>
          <cell r="P872">
            <v>354000</v>
          </cell>
        </row>
        <row r="873">
          <cell r="D873" t="str">
            <v>A4951</v>
          </cell>
          <cell r="P873">
            <v>870000</v>
          </cell>
        </row>
        <row r="874">
          <cell r="D874" t="str">
            <v>A5332</v>
          </cell>
          <cell r="P874">
            <v>989000</v>
          </cell>
        </row>
        <row r="875">
          <cell r="D875" t="str">
            <v>A4833</v>
          </cell>
          <cell r="P875">
            <v>740000</v>
          </cell>
        </row>
        <row r="876">
          <cell r="D876" t="str">
            <v>A5330</v>
          </cell>
          <cell r="P876">
            <v>850000</v>
          </cell>
        </row>
        <row r="877">
          <cell r="D877" t="str">
            <v>A5457</v>
          </cell>
          <cell r="P877">
            <v>668000</v>
          </cell>
        </row>
        <row r="878">
          <cell r="D878" t="str">
            <v>A0232</v>
          </cell>
          <cell r="P878">
            <v>1034000</v>
          </cell>
        </row>
        <row r="879">
          <cell r="D879" t="str">
            <v>A1133</v>
          </cell>
          <cell r="P879">
            <v>1034000</v>
          </cell>
        </row>
        <row r="880">
          <cell r="D880" t="str">
            <v>A2457</v>
          </cell>
          <cell r="P880">
            <v>1034000</v>
          </cell>
        </row>
        <row r="881">
          <cell r="D881" t="str">
            <v>A4167</v>
          </cell>
          <cell r="P881">
            <v>1034000</v>
          </cell>
        </row>
        <row r="882">
          <cell r="D882" t="str">
            <v>A1470</v>
          </cell>
          <cell r="P882">
            <v>988000</v>
          </cell>
        </row>
        <row r="883">
          <cell r="D883" t="str">
            <v>A1684</v>
          </cell>
          <cell r="P883">
            <v>988000</v>
          </cell>
        </row>
        <row r="884">
          <cell r="D884" t="str">
            <v>A2276</v>
          </cell>
          <cell r="P884">
            <v>988000</v>
          </cell>
        </row>
        <row r="885">
          <cell r="D885" t="str">
            <v>A3547</v>
          </cell>
          <cell r="P885">
            <v>937000</v>
          </cell>
        </row>
        <row r="886">
          <cell r="D886" t="str">
            <v>A2998</v>
          </cell>
          <cell r="P886">
            <v>869000</v>
          </cell>
        </row>
        <row r="887">
          <cell r="D887" t="str">
            <v>A3142</v>
          </cell>
          <cell r="P887">
            <v>869000</v>
          </cell>
        </row>
        <row r="888">
          <cell r="D888" t="str">
            <v>A3545</v>
          </cell>
          <cell r="P888">
            <v>869000</v>
          </cell>
        </row>
        <row r="889">
          <cell r="D889" t="str">
            <v>A3853</v>
          </cell>
          <cell r="P889">
            <v>869000</v>
          </cell>
        </row>
        <row r="890">
          <cell r="D890" t="str">
            <v>A3996</v>
          </cell>
          <cell r="P890">
            <v>869000</v>
          </cell>
        </row>
        <row r="891">
          <cell r="D891" t="str">
            <v>A3134</v>
          </cell>
          <cell r="P891">
            <v>807000</v>
          </cell>
        </row>
        <row r="892">
          <cell r="D892" t="str">
            <v>A3295</v>
          </cell>
          <cell r="P892">
            <v>807000</v>
          </cell>
        </row>
        <row r="893">
          <cell r="D893" t="str">
            <v>A3403</v>
          </cell>
          <cell r="P893">
            <v>807000</v>
          </cell>
        </row>
        <row r="894">
          <cell r="D894" t="str">
            <v>A5006</v>
          </cell>
          <cell r="P894">
            <v>807000</v>
          </cell>
        </row>
        <row r="895">
          <cell r="D895" t="str">
            <v>A5167</v>
          </cell>
          <cell r="P895">
            <v>807000</v>
          </cell>
        </row>
        <row r="896">
          <cell r="D896" t="str">
            <v>A3000</v>
          </cell>
          <cell r="P896">
            <v>743000</v>
          </cell>
        </row>
        <row r="897">
          <cell r="D897" t="str">
            <v>A3408</v>
          </cell>
          <cell r="P897">
            <v>743000</v>
          </cell>
        </row>
        <row r="898">
          <cell r="D898" t="str">
            <v>A3475</v>
          </cell>
          <cell r="P898">
            <v>743000</v>
          </cell>
        </row>
        <row r="899">
          <cell r="D899" t="str">
            <v>A3664</v>
          </cell>
          <cell r="P899">
            <v>743000</v>
          </cell>
        </row>
        <row r="900">
          <cell r="D900" t="str">
            <v>A3864</v>
          </cell>
          <cell r="P900">
            <v>743000</v>
          </cell>
        </row>
        <row r="901">
          <cell r="D901" t="str">
            <v>A3974</v>
          </cell>
          <cell r="P901">
            <v>743000</v>
          </cell>
        </row>
        <row r="902">
          <cell r="D902" t="str">
            <v>A3151</v>
          </cell>
          <cell r="P902">
            <v>601000</v>
          </cell>
        </row>
        <row r="903">
          <cell r="D903" t="str">
            <v>A3679</v>
          </cell>
          <cell r="P903">
            <v>601000</v>
          </cell>
        </row>
        <row r="904">
          <cell r="D904" t="str">
            <v>A3771</v>
          </cell>
          <cell r="P904">
            <v>601000</v>
          </cell>
        </row>
        <row r="905">
          <cell r="D905" t="str">
            <v>A4942</v>
          </cell>
          <cell r="P905">
            <v>601000</v>
          </cell>
        </row>
        <row r="906">
          <cell r="D906" t="str">
            <v>A3897</v>
          </cell>
          <cell r="P906">
            <v>529000</v>
          </cell>
        </row>
        <row r="907">
          <cell r="D907" t="str">
            <v>A4050</v>
          </cell>
          <cell r="P907">
            <v>529000</v>
          </cell>
        </row>
        <row r="908">
          <cell r="D908" t="str">
            <v>A4058</v>
          </cell>
          <cell r="P908">
            <v>529000</v>
          </cell>
        </row>
        <row r="909">
          <cell r="D909" t="str">
            <v>A4706</v>
          </cell>
          <cell r="P909">
            <v>529000</v>
          </cell>
        </row>
        <row r="910">
          <cell r="D910" t="str">
            <v>A4292</v>
          </cell>
          <cell r="P910">
            <v>469000</v>
          </cell>
        </row>
        <row r="911">
          <cell r="D911" t="str">
            <v>A4456</v>
          </cell>
          <cell r="P911">
            <v>469000</v>
          </cell>
        </row>
        <row r="912">
          <cell r="D912" t="str">
            <v>A4459</v>
          </cell>
          <cell r="P912">
            <v>469000</v>
          </cell>
        </row>
        <row r="913">
          <cell r="D913" t="str">
            <v>A4603</v>
          </cell>
          <cell r="P913">
            <v>469000</v>
          </cell>
        </row>
        <row r="914">
          <cell r="D914" t="str">
            <v>A4629</v>
          </cell>
          <cell r="P914">
            <v>469000</v>
          </cell>
        </row>
        <row r="915">
          <cell r="D915" t="str">
            <v>A4632</v>
          </cell>
          <cell r="P915">
            <v>469000</v>
          </cell>
        </row>
        <row r="916">
          <cell r="D916" t="str">
            <v>A4892</v>
          </cell>
          <cell r="P916">
            <v>469000</v>
          </cell>
        </row>
        <row r="917">
          <cell r="D917" t="str">
            <v>A4893</v>
          </cell>
          <cell r="P917">
            <v>469000</v>
          </cell>
        </row>
        <row r="918">
          <cell r="D918" t="str">
            <v>A4971</v>
          </cell>
          <cell r="P918">
            <v>469000</v>
          </cell>
        </row>
        <row r="919">
          <cell r="D919" t="str">
            <v>A4774</v>
          </cell>
          <cell r="P919">
            <v>417000</v>
          </cell>
        </row>
        <row r="920">
          <cell r="D920" t="str">
            <v>A4777</v>
          </cell>
          <cell r="P920">
            <v>417000</v>
          </cell>
        </row>
        <row r="921">
          <cell r="D921" t="str">
            <v>A5053</v>
          </cell>
          <cell r="P921">
            <v>417000</v>
          </cell>
        </row>
        <row r="922">
          <cell r="D922" t="str">
            <v>A5054</v>
          </cell>
          <cell r="P922">
            <v>417000</v>
          </cell>
        </row>
        <row r="923">
          <cell r="D923" t="str">
            <v>A5055</v>
          </cell>
          <cell r="P923">
            <v>417000</v>
          </cell>
        </row>
        <row r="924">
          <cell r="D924" t="str">
            <v>A5258</v>
          </cell>
          <cell r="P924">
            <v>417000</v>
          </cell>
        </row>
        <row r="925">
          <cell r="D925" t="str">
            <v>A5274</v>
          </cell>
          <cell r="P925">
            <v>417000</v>
          </cell>
        </row>
        <row r="926">
          <cell r="D926" t="str">
            <v>A5030</v>
          </cell>
          <cell r="P926">
            <v>354000</v>
          </cell>
        </row>
        <row r="927">
          <cell r="D927" t="str">
            <v>A5275</v>
          </cell>
          <cell r="P927">
            <v>354000</v>
          </cell>
        </row>
        <row r="928">
          <cell r="D928" t="str">
            <v>A5276</v>
          </cell>
          <cell r="P928">
            <v>354000</v>
          </cell>
        </row>
        <row r="929">
          <cell r="D929" t="str">
            <v>A5402</v>
          </cell>
          <cell r="P929">
            <v>354000</v>
          </cell>
        </row>
        <row r="930">
          <cell r="D930" t="str">
            <v>A5403</v>
          </cell>
          <cell r="P930">
            <v>354000</v>
          </cell>
        </row>
        <row r="931">
          <cell r="D931" t="str">
            <v>A5489</v>
          </cell>
          <cell r="P931">
            <v>728000</v>
          </cell>
        </row>
        <row r="932">
          <cell r="D932" t="str">
            <v>A5482</v>
          </cell>
          <cell r="P932">
            <v>469000</v>
          </cell>
        </row>
        <row r="933">
          <cell r="D933" t="str">
            <v>A1811</v>
          </cell>
          <cell r="P933">
            <v>1034000</v>
          </cell>
        </row>
        <row r="934">
          <cell r="D934" t="str">
            <v>A1642</v>
          </cell>
          <cell r="P934">
            <v>937000</v>
          </cell>
        </row>
        <row r="935">
          <cell r="D935" t="str">
            <v>A2593</v>
          </cell>
          <cell r="P935">
            <v>937000</v>
          </cell>
        </row>
        <row r="936">
          <cell r="D936" t="str">
            <v>A2878</v>
          </cell>
          <cell r="P936">
            <v>937000</v>
          </cell>
        </row>
        <row r="937">
          <cell r="D937" t="str">
            <v>A3116</v>
          </cell>
          <cell r="P937">
            <v>869000</v>
          </cell>
        </row>
        <row r="938">
          <cell r="D938" t="str">
            <v>A3131</v>
          </cell>
          <cell r="P938">
            <v>869000</v>
          </cell>
        </row>
        <row r="939">
          <cell r="D939" t="str">
            <v>A3307</v>
          </cell>
          <cell r="P939">
            <v>743000</v>
          </cell>
        </row>
        <row r="940">
          <cell r="D940" t="str">
            <v>A3783</v>
          </cell>
          <cell r="P940">
            <v>601000</v>
          </cell>
        </row>
        <row r="941">
          <cell r="D941" t="str">
            <v>A4732</v>
          </cell>
          <cell r="P941">
            <v>601000</v>
          </cell>
        </row>
        <row r="942">
          <cell r="D942" t="str">
            <v>A3891</v>
          </cell>
          <cell r="P942">
            <v>529000</v>
          </cell>
        </row>
        <row r="943">
          <cell r="D943" t="str">
            <v>A4457</v>
          </cell>
          <cell r="P943">
            <v>529000</v>
          </cell>
        </row>
        <row r="944">
          <cell r="D944" t="str">
            <v>A4634</v>
          </cell>
          <cell r="P944">
            <v>469000</v>
          </cell>
        </row>
        <row r="945">
          <cell r="D945" t="str">
            <v>A4203</v>
          </cell>
          <cell r="P945">
            <v>417000</v>
          </cell>
        </row>
        <row r="946">
          <cell r="D946" t="str">
            <v>A5404</v>
          </cell>
          <cell r="P946">
            <v>354000</v>
          </cell>
        </row>
        <row r="947">
          <cell r="D947" t="str">
            <v>A5405</v>
          </cell>
          <cell r="P947">
            <v>354000</v>
          </cell>
        </row>
        <row r="948">
          <cell r="D948" t="str">
            <v>A2097</v>
          </cell>
          <cell r="P948">
            <v>1100000</v>
          </cell>
        </row>
        <row r="949">
          <cell r="D949" t="str">
            <v>A0703</v>
          </cell>
          <cell r="P949">
            <v>1034000</v>
          </cell>
        </row>
        <row r="950">
          <cell r="D950" t="str">
            <v>A1672</v>
          </cell>
          <cell r="P950">
            <v>988000</v>
          </cell>
        </row>
        <row r="951">
          <cell r="D951" t="str">
            <v>A2151</v>
          </cell>
          <cell r="P951">
            <v>988000</v>
          </cell>
        </row>
        <row r="952">
          <cell r="D952" t="str">
            <v>A3212</v>
          </cell>
          <cell r="P952">
            <v>869000</v>
          </cell>
        </row>
        <row r="953">
          <cell r="D953" t="str">
            <v>A3335</v>
          </cell>
          <cell r="P953">
            <v>807000</v>
          </cell>
        </row>
        <row r="954">
          <cell r="D954" t="str">
            <v>A4384</v>
          </cell>
          <cell r="P954">
            <v>807000</v>
          </cell>
        </row>
        <row r="955">
          <cell r="D955" t="str">
            <v>A2411</v>
          </cell>
          <cell r="P955">
            <v>601000</v>
          </cell>
        </row>
        <row r="956">
          <cell r="D956" t="str">
            <v>A3901</v>
          </cell>
          <cell r="P956">
            <v>529000</v>
          </cell>
        </row>
        <row r="957">
          <cell r="D957" t="str">
            <v>A4075</v>
          </cell>
          <cell r="P957">
            <v>529000</v>
          </cell>
        </row>
        <row r="958">
          <cell r="D958" t="str">
            <v>A4433</v>
          </cell>
          <cell r="P958">
            <v>529000</v>
          </cell>
        </row>
        <row r="959">
          <cell r="D959" t="str">
            <v>A4055</v>
          </cell>
          <cell r="P959">
            <v>469000</v>
          </cell>
        </row>
        <row r="960">
          <cell r="D960" t="str">
            <v>A4633</v>
          </cell>
          <cell r="P960">
            <v>469000</v>
          </cell>
        </row>
        <row r="961">
          <cell r="D961" t="str">
            <v>A4829</v>
          </cell>
          <cell r="P961">
            <v>354000</v>
          </cell>
        </row>
        <row r="962">
          <cell r="D962" t="str">
            <v>A5062</v>
          </cell>
          <cell r="P962">
            <v>354000</v>
          </cell>
        </row>
        <row r="963">
          <cell r="D963" t="str">
            <v>A2664</v>
          </cell>
          <cell r="P963">
            <v>1034000</v>
          </cell>
        </row>
        <row r="964">
          <cell r="D964" t="str">
            <v>A0219</v>
          </cell>
          <cell r="P964">
            <v>1250000</v>
          </cell>
        </row>
        <row r="965">
          <cell r="D965" t="str">
            <v>A3741</v>
          </cell>
          <cell r="P965">
            <v>1250000</v>
          </cell>
        </row>
        <row r="966">
          <cell r="D966" t="str">
            <v>A3741</v>
          </cell>
          <cell r="P966">
            <v>663000</v>
          </cell>
        </row>
        <row r="967">
          <cell r="D967" t="str">
            <v>A2665</v>
          </cell>
          <cell r="P967">
            <v>1034000</v>
          </cell>
        </row>
        <row r="968">
          <cell r="D968" t="str">
            <v>A1729</v>
          </cell>
          <cell r="P968">
            <v>937000</v>
          </cell>
        </row>
        <row r="969">
          <cell r="D969" t="str">
            <v>A3997</v>
          </cell>
          <cell r="P969">
            <v>601000</v>
          </cell>
        </row>
        <row r="970">
          <cell r="D970" t="str">
            <v>A5451</v>
          </cell>
          <cell r="P970">
            <v>469000</v>
          </cell>
        </row>
        <row r="971">
          <cell r="D971" t="str">
            <v>A4941</v>
          </cell>
          <cell r="P971">
            <v>354000</v>
          </cell>
        </row>
        <row r="972">
          <cell r="D972" t="str">
            <v>A5368</v>
          </cell>
          <cell r="P972">
            <v>354000</v>
          </cell>
        </row>
        <row r="973">
          <cell r="D973" t="str">
            <v>A3113</v>
          </cell>
          <cell r="P973">
            <v>869000</v>
          </cell>
        </row>
        <row r="974">
          <cell r="D974" t="str">
            <v>A3989</v>
          </cell>
          <cell r="P974">
            <v>869000</v>
          </cell>
        </row>
        <row r="975">
          <cell r="D975" t="str">
            <v>A1733</v>
          </cell>
          <cell r="P975">
            <v>937000</v>
          </cell>
        </row>
        <row r="976">
          <cell r="D976" t="str">
            <v>A4034</v>
          </cell>
          <cell r="P976">
            <v>743000</v>
          </cell>
        </row>
        <row r="977">
          <cell r="D977" t="str">
            <v>A1898</v>
          </cell>
          <cell r="P977">
            <v>937000</v>
          </cell>
        </row>
        <row r="978">
          <cell r="D978" t="str">
            <v>A2420</v>
          </cell>
          <cell r="P978">
            <v>988000</v>
          </cell>
        </row>
        <row r="979">
          <cell r="D979" t="str">
            <v>A2267</v>
          </cell>
          <cell r="P979">
            <v>869000</v>
          </cell>
        </row>
        <row r="980">
          <cell r="D980" t="str">
            <v>A4022</v>
          </cell>
          <cell r="P980">
            <v>743000</v>
          </cell>
        </row>
        <row r="981">
          <cell r="D981" t="str">
            <v>A4212</v>
          </cell>
          <cell r="P981">
            <v>529000</v>
          </cell>
        </row>
        <row r="982">
          <cell r="D982" t="str">
            <v>A2964</v>
          </cell>
          <cell r="P982">
            <v>469000</v>
          </cell>
        </row>
        <row r="983">
          <cell r="D983" t="str">
            <v>A4636</v>
          </cell>
          <cell r="P983">
            <v>469000</v>
          </cell>
        </row>
        <row r="984">
          <cell r="D984" t="str">
            <v>A4880</v>
          </cell>
          <cell r="P984">
            <v>417000</v>
          </cell>
        </row>
        <row r="985">
          <cell r="D985" t="str">
            <v>A5057</v>
          </cell>
          <cell r="P985">
            <v>354000</v>
          </cell>
        </row>
        <row r="986">
          <cell r="D986" t="str">
            <v>A1371</v>
          </cell>
          <cell r="P986">
            <v>1100000</v>
          </cell>
        </row>
        <row r="987">
          <cell r="D987" t="str">
            <v>A2018</v>
          </cell>
          <cell r="P987">
            <v>1034000</v>
          </cell>
        </row>
        <row r="988">
          <cell r="D988" t="str">
            <v>A4077</v>
          </cell>
          <cell r="P988">
            <v>529000</v>
          </cell>
        </row>
        <row r="989">
          <cell r="D989" t="str">
            <v>A4288</v>
          </cell>
          <cell r="P989">
            <v>469000</v>
          </cell>
        </row>
        <row r="990">
          <cell r="D990" t="str">
            <v>A4609</v>
          </cell>
          <cell r="P990">
            <v>469000</v>
          </cell>
        </row>
        <row r="991">
          <cell r="D991" t="str">
            <v>A2839</v>
          </cell>
          <cell r="P991">
            <v>1034000</v>
          </cell>
        </row>
        <row r="992">
          <cell r="D992" t="str">
            <v>A2997</v>
          </cell>
          <cell r="P992">
            <v>869000</v>
          </cell>
        </row>
        <row r="993">
          <cell r="D993" t="str">
            <v>A3301</v>
          </cell>
          <cell r="P993">
            <v>869000</v>
          </cell>
        </row>
        <row r="994">
          <cell r="D994" t="str">
            <v>A4007</v>
          </cell>
          <cell r="P994">
            <v>601000</v>
          </cell>
        </row>
        <row r="995">
          <cell r="D995" t="str">
            <v>A4587</v>
          </cell>
          <cell r="P995">
            <v>601000</v>
          </cell>
        </row>
        <row r="996">
          <cell r="D996" t="str">
            <v>A4439</v>
          </cell>
          <cell r="P996">
            <v>469000</v>
          </cell>
        </row>
        <row r="997">
          <cell r="D997" t="str">
            <v>A1641</v>
          </cell>
          <cell r="P997">
            <v>988000</v>
          </cell>
        </row>
        <row r="998">
          <cell r="D998" t="str">
            <v>A3658</v>
          </cell>
          <cell r="P998">
            <v>869000</v>
          </cell>
        </row>
        <row r="999">
          <cell r="D999" t="str">
            <v>A5249</v>
          </cell>
          <cell r="P999">
            <v>354000</v>
          </cell>
        </row>
        <row r="1000">
          <cell r="D1000" t="str">
            <v>A1733</v>
          </cell>
          <cell r="P1000">
            <v>937000</v>
          </cell>
        </row>
        <row r="1001">
          <cell r="D1001" t="str">
            <v>A3395</v>
          </cell>
          <cell r="P1001">
            <v>807000</v>
          </cell>
        </row>
        <row r="1002">
          <cell r="D1002" t="str">
            <v>A3673</v>
          </cell>
          <cell r="P1002">
            <v>743000</v>
          </cell>
        </row>
        <row r="1003">
          <cell r="D1003" t="str">
            <v>A4259</v>
          </cell>
          <cell r="P1003">
            <v>529000</v>
          </cell>
        </row>
        <row r="1004">
          <cell r="D1004" t="str">
            <v>A4890</v>
          </cell>
          <cell r="P1004">
            <v>417000</v>
          </cell>
        </row>
        <row r="1005">
          <cell r="D1005" t="str">
            <v>A5406</v>
          </cell>
          <cell r="P1005">
            <v>354000</v>
          </cell>
        </row>
        <row r="1006">
          <cell r="D1006" t="str">
            <v>A1808</v>
          </cell>
          <cell r="P1006">
            <v>1100000</v>
          </cell>
        </row>
        <row r="1007">
          <cell r="D1007" t="str">
            <v>A0985</v>
          </cell>
          <cell r="P1007">
            <v>1034000</v>
          </cell>
        </row>
        <row r="1008">
          <cell r="D1008" t="str">
            <v>A2153</v>
          </cell>
          <cell r="P1008">
            <v>988000</v>
          </cell>
        </row>
        <row r="1009">
          <cell r="D1009" t="str">
            <v>A3546</v>
          </cell>
          <cell r="P1009">
            <v>937000</v>
          </cell>
        </row>
        <row r="1010">
          <cell r="D1010" t="str">
            <v>A2976</v>
          </cell>
          <cell r="P1010">
            <v>869000</v>
          </cell>
        </row>
        <row r="1011">
          <cell r="D1011" t="str">
            <v>A3852</v>
          </cell>
          <cell r="P1011">
            <v>807000</v>
          </cell>
        </row>
        <row r="1012">
          <cell r="D1012" t="str">
            <v>A3865</v>
          </cell>
          <cell r="P1012">
            <v>743000</v>
          </cell>
        </row>
        <row r="1013">
          <cell r="D1013" t="str">
            <v>A4734</v>
          </cell>
          <cell r="P1013">
            <v>601000</v>
          </cell>
        </row>
        <row r="1014">
          <cell r="D1014" t="str">
            <v>A4061</v>
          </cell>
          <cell r="P1014">
            <v>529000</v>
          </cell>
        </row>
        <row r="1015">
          <cell r="D1015" t="str">
            <v>A4257</v>
          </cell>
          <cell r="P1015">
            <v>529000</v>
          </cell>
        </row>
        <row r="1016">
          <cell r="D1016" t="str">
            <v>A4298</v>
          </cell>
          <cell r="P1016">
            <v>469000</v>
          </cell>
        </row>
        <row r="1017">
          <cell r="D1017" t="str">
            <v>A4782</v>
          </cell>
          <cell r="P1017">
            <v>417000</v>
          </cell>
        </row>
        <row r="1018">
          <cell r="D1018" t="str">
            <v>A5277</v>
          </cell>
          <cell r="P1018">
            <v>417000</v>
          </cell>
        </row>
        <row r="1019">
          <cell r="D1019" t="str">
            <v>A4181</v>
          </cell>
          <cell r="P1019">
            <v>542000</v>
          </cell>
        </row>
        <row r="1020">
          <cell r="D1020" t="str">
            <v>A1131</v>
          </cell>
          <cell r="P1020">
            <v>1250000</v>
          </cell>
        </row>
        <row r="1021">
          <cell r="D1021" t="str">
            <v>A2395</v>
          </cell>
          <cell r="P1021">
            <v>1250000</v>
          </cell>
        </row>
        <row r="1022">
          <cell r="D1022" t="str">
            <v>A4961</v>
          </cell>
          <cell r="P1022">
            <v>926000</v>
          </cell>
        </row>
        <row r="1023">
          <cell r="D1023" t="str">
            <v>A5337</v>
          </cell>
          <cell r="P1023">
            <v>483000</v>
          </cell>
        </row>
        <row r="1024">
          <cell r="D1024" t="str">
            <v>A0571</v>
          </cell>
          <cell r="P1024">
            <v>988000</v>
          </cell>
        </row>
        <row r="1025">
          <cell r="D1025" t="str">
            <v>A2546</v>
          </cell>
          <cell r="P1025">
            <v>988000</v>
          </cell>
        </row>
        <row r="1026">
          <cell r="D1026" t="str">
            <v>A2101</v>
          </cell>
          <cell r="P1026">
            <v>869000</v>
          </cell>
        </row>
        <row r="1027">
          <cell r="D1027" t="str">
            <v>A3474</v>
          </cell>
          <cell r="P1027">
            <v>743000</v>
          </cell>
        </row>
        <row r="1028">
          <cell r="D1028" t="str">
            <v>A4852</v>
          </cell>
          <cell r="P1028">
            <v>601000</v>
          </cell>
        </row>
        <row r="1029">
          <cell r="D1029" t="str">
            <v>A3984</v>
          </cell>
          <cell r="P1029">
            <v>469000</v>
          </cell>
        </row>
        <row r="1030">
          <cell r="D1030" t="str">
            <v>A4598</v>
          </cell>
          <cell r="P1030">
            <v>354000</v>
          </cell>
        </row>
        <row r="1031">
          <cell r="D1031" t="str">
            <v>A4828</v>
          </cell>
          <cell r="P1031">
            <v>354000</v>
          </cell>
        </row>
        <row r="1032">
          <cell r="D1032" t="str">
            <v>A5442</v>
          </cell>
          <cell r="P1032">
            <v>354000</v>
          </cell>
        </row>
        <row r="1033">
          <cell r="D1033" t="str">
            <v>A1361</v>
          </cell>
          <cell r="P1033">
            <v>839000</v>
          </cell>
        </row>
        <row r="1034">
          <cell r="D1034" t="str">
            <v>A3527</v>
          </cell>
          <cell r="P1034">
            <v>1034000</v>
          </cell>
        </row>
        <row r="1035">
          <cell r="D1035" t="str">
            <v>A3854</v>
          </cell>
          <cell r="P1035">
            <v>807000</v>
          </cell>
        </row>
        <row r="1036">
          <cell r="D1036" t="str">
            <v>A4846</v>
          </cell>
          <cell r="P1036">
            <v>417000</v>
          </cell>
        </row>
        <row r="1037">
          <cell r="D1037" t="str">
            <v>A4716</v>
          </cell>
          <cell r="P1037">
            <v>584000</v>
          </cell>
        </row>
        <row r="1038">
          <cell r="D1038" t="str">
            <v>A1897</v>
          </cell>
          <cell r="P1038">
            <v>988000</v>
          </cell>
        </row>
        <row r="1039">
          <cell r="D1039" t="str">
            <v>A5333</v>
          </cell>
          <cell r="P1039">
            <v>752000</v>
          </cell>
        </row>
        <row r="1040">
          <cell r="D1040" t="str">
            <v>A2994</v>
          </cell>
          <cell r="P1040">
            <v>869000</v>
          </cell>
        </row>
        <row r="1041">
          <cell r="D1041" t="str">
            <v>A4562</v>
          </cell>
          <cell r="P1041">
            <v>601000</v>
          </cell>
        </row>
        <row r="1042">
          <cell r="D1042" t="str">
            <v>A4080</v>
          </cell>
          <cell r="P1042">
            <v>529000</v>
          </cell>
        </row>
        <row r="1043">
          <cell r="D1043" t="str">
            <v>A5060</v>
          </cell>
          <cell r="P1043">
            <v>354000</v>
          </cell>
        </row>
        <row r="1044">
          <cell r="D1044" t="str">
            <v>A4018</v>
          </cell>
          <cell r="P1044">
            <v>815000</v>
          </cell>
        </row>
        <row r="1045">
          <cell r="D1045" t="str">
            <v>A2733</v>
          </cell>
          <cell r="P1045">
            <v>1100000</v>
          </cell>
        </row>
        <row r="1046">
          <cell r="D1046" t="str">
            <v>A0225</v>
          </cell>
          <cell r="P1046">
            <v>1034000</v>
          </cell>
        </row>
        <row r="1047">
          <cell r="D1047" t="str">
            <v>A1381</v>
          </cell>
          <cell r="P1047">
            <v>1034000</v>
          </cell>
        </row>
        <row r="1048">
          <cell r="D1048" t="str">
            <v>A2284</v>
          </cell>
          <cell r="P1048">
            <v>1034000</v>
          </cell>
        </row>
        <row r="1049">
          <cell r="D1049" t="str">
            <v>A0814</v>
          </cell>
          <cell r="P1049">
            <v>988000</v>
          </cell>
        </row>
        <row r="1050">
          <cell r="D1050" t="str">
            <v>A2155</v>
          </cell>
          <cell r="P1050">
            <v>988000</v>
          </cell>
        </row>
        <row r="1051">
          <cell r="D1051" t="str">
            <v>A1356</v>
          </cell>
          <cell r="P1051">
            <v>937000</v>
          </cell>
        </row>
        <row r="1052">
          <cell r="D1052" t="str">
            <v>A1754</v>
          </cell>
          <cell r="P1052">
            <v>937000</v>
          </cell>
        </row>
        <row r="1053">
          <cell r="D1053" t="str">
            <v>A1814</v>
          </cell>
          <cell r="P1053">
            <v>869000</v>
          </cell>
        </row>
        <row r="1054">
          <cell r="D1054" t="str">
            <v>A2489</v>
          </cell>
          <cell r="P1054">
            <v>869000</v>
          </cell>
        </row>
        <row r="1055">
          <cell r="D1055" t="str">
            <v>A3013</v>
          </cell>
          <cell r="P1055">
            <v>869000</v>
          </cell>
        </row>
        <row r="1056">
          <cell r="D1056" t="str">
            <v>A3128</v>
          </cell>
          <cell r="P1056">
            <v>869000</v>
          </cell>
        </row>
        <row r="1057">
          <cell r="D1057" t="str">
            <v>A2319</v>
          </cell>
          <cell r="P1057">
            <v>807000</v>
          </cell>
        </row>
        <row r="1058">
          <cell r="D1058" t="str">
            <v>A3135</v>
          </cell>
          <cell r="P1058">
            <v>807000</v>
          </cell>
        </row>
        <row r="1059">
          <cell r="D1059" t="str">
            <v>A3217</v>
          </cell>
          <cell r="P1059">
            <v>807000</v>
          </cell>
        </row>
        <row r="1060">
          <cell r="D1060" t="str">
            <v>A3397</v>
          </cell>
          <cell r="P1060">
            <v>743000</v>
          </cell>
        </row>
        <row r="1061">
          <cell r="D1061" t="str">
            <v>A3412</v>
          </cell>
          <cell r="P1061">
            <v>743000</v>
          </cell>
        </row>
        <row r="1062">
          <cell r="D1062" t="str">
            <v>A3491</v>
          </cell>
          <cell r="P1062">
            <v>743000</v>
          </cell>
        </row>
        <row r="1063">
          <cell r="D1063" t="str">
            <v>A3567</v>
          </cell>
          <cell r="P1063">
            <v>743000</v>
          </cell>
        </row>
        <row r="1064">
          <cell r="D1064" t="str">
            <v>A3656</v>
          </cell>
          <cell r="P1064">
            <v>743000</v>
          </cell>
        </row>
        <row r="1065">
          <cell r="D1065" t="str">
            <v>A4394</v>
          </cell>
          <cell r="P1065">
            <v>743000</v>
          </cell>
        </row>
        <row r="1066">
          <cell r="D1066" t="str">
            <v>A3583</v>
          </cell>
          <cell r="P1066">
            <v>601000</v>
          </cell>
        </row>
        <row r="1067">
          <cell r="D1067" t="str">
            <v>A3898</v>
          </cell>
          <cell r="P1067">
            <v>601000</v>
          </cell>
        </row>
        <row r="1068">
          <cell r="D1068" t="str">
            <v>A3907</v>
          </cell>
          <cell r="P1068">
            <v>529000</v>
          </cell>
        </row>
        <row r="1069">
          <cell r="D1069" t="str">
            <v>A4029</v>
          </cell>
          <cell r="P1069">
            <v>529000</v>
          </cell>
        </row>
        <row r="1070">
          <cell r="D1070" t="str">
            <v>A4048</v>
          </cell>
          <cell r="P1070">
            <v>529000</v>
          </cell>
        </row>
        <row r="1071">
          <cell r="D1071" t="str">
            <v>A4070</v>
          </cell>
          <cell r="P1071">
            <v>529000</v>
          </cell>
        </row>
        <row r="1072">
          <cell r="D1072" t="str">
            <v>A4293</v>
          </cell>
          <cell r="P1072">
            <v>469000</v>
          </cell>
        </row>
        <row r="1073">
          <cell r="D1073" t="str">
            <v>A4613</v>
          </cell>
          <cell r="P1073">
            <v>469000</v>
          </cell>
        </row>
        <row r="1074">
          <cell r="D1074" t="str">
            <v>A4637</v>
          </cell>
          <cell r="P1074">
            <v>469000</v>
          </cell>
        </row>
        <row r="1075">
          <cell r="D1075" t="str">
            <v>A4638</v>
          </cell>
          <cell r="P1075">
            <v>469000</v>
          </cell>
        </row>
        <row r="1076">
          <cell r="D1076" t="str">
            <v>A4894</v>
          </cell>
          <cell r="P1076">
            <v>469000</v>
          </cell>
        </row>
        <row r="1077">
          <cell r="D1077" t="str">
            <v>A4767</v>
          </cell>
          <cell r="P1077">
            <v>417000</v>
          </cell>
        </row>
        <row r="1078">
          <cell r="D1078" t="str">
            <v>A4776</v>
          </cell>
          <cell r="P1078">
            <v>417000</v>
          </cell>
        </row>
        <row r="1079">
          <cell r="D1079" t="str">
            <v>A4883</v>
          </cell>
          <cell r="P1079">
            <v>417000</v>
          </cell>
        </row>
        <row r="1080">
          <cell r="D1080" t="str">
            <v>A5058</v>
          </cell>
          <cell r="P1080">
            <v>417000</v>
          </cell>
        </row>
        <row r="1081">
          <cell r="D1081" t="str">
            <v>A4957</v>
          </cell>
          <cell r="P1081">
            <v>354000</v>
          </cell>
        </row>
        <row r="1082">
          <cell r="D1082" t="str">
            <v>A5059</v>
          </cell>
          <cell r="P1082">
            <v>354000</v>
          </cell>
        </row>
        <row r="1083">
          <cell r="D1083" t="str">
            <v>A5278</v>
          </cell>
          <cell r="P1083">
            <v>354000</v>
          </cell>
        </row>
        <row r="1084">
          <cell r="D1084" t="str">
            <v>A2929</v>
          </cell>
          <cell r="P1084">
            <v>487000</v>
          </cell>
        </row>
        <row r="1085">
          <cell r="D1085" t="str">
            <v>A2278</v>
          </cell>
          <cell r="P1085">
            <v>1034000</v>
          </cell>
        </row>
        <row r="1086">
          <cell r="D1086" t="str">
            <v>A2004</v>
          </cell>
          <cell r="P1086">
            <v>988000</v>
          </cell>
        </row>
        <row r="1087">
          <cell r="D1087" t="str">
            <v>A1145</v>
          </cell>
          <cell r="P1087">
            <v>937000</v>
          </cell>
        </row>
        <row r="1088">
          <cell r="D1088" t="str">
            <v>A2586</v>
          </cell>
          <cell r="P1088">
            <v>937000</v>
          </cell>
        </row>
        <row r="1089">
          <cell r="D1089" t="str">
            <v>A2864</v>
          </cell>
          <cell r="P1089">
            <v>937000</v>
          </cell>
        </row>
        <row r="1090">
          <cell r="D1090" t="str">
            <v>A2880</v>
          </cell>
          <cell r="P1090">
            <v>869000</v>
          </cell>
        </row>
        <row r="1091">
          <cell r="D1091" t="str">
            <v>A3379</v>
          </cell>
          <cell r="P1091">
            <v>869000</v>
          </cell>
        </row>
        <row r="1092">
          <cell r="D1092" t="str">
            <v>A3372</v>
          </cell>
          <cell r="P1092">
            <v>807000</v>
          </cell>
        </row>
        <row r="1093">
          <cell r="D1093" t="str">
            <v>A3821</v>
          </cell>
          <cell r="P1093">
            <v>807000</v>
          </cell>
        </row>
        <row r="1094">
          <cell r="D1094" t="str">
            <v>A3894</v>
          </cell>
          <cell r="P1094">
            <v>601000</v>
          </cell>
        </row>
        <row r="1095">
          <cell r="D1095" t="str">
            <v>A2347</v>
          </cell>
          <cell r="P1095">
            <v>529000</v>
          </cell>
        </row>
        <row r="1096">
          <cell r="D1096" t="str">
            <v>A3781</v>
          </cell>
          <cell r="P1096">
            <v>529000</v>
          </cell>
        </row>
        <row r="1097">
          <cell r="D1097" t="str">
            <v>A4064</v>
          </cell>
          <cell r="P1097">
            <v>529000</v>
          </cell>
        </row>
        <row r="1098">
          <cell r="D1098" t="str">
            <v>A4256</v>
          </cell>
          <cell r="P1098">
            <v>529000</v>
          </cell>
        </row>
        <row r="1099">
          <cell r="D1099" t="str">
            <v>A4284</v>
          </cell>
          <cell r="P1099">
            <v>529000</v>
          </cell>
        </row>
        <row r="1100">
          <cell r="D1100" t="str">
            <v>A5169</v>
          </cell>
          <cell r="P1100">
            <v>469000</v>
          </cell>
        </row>
        <row r="1101">
          <cell r="D1101" t="str">
            <v>A3983</v>
          </cell>
          <cell r="P1101">
            <v>417000</v>
          </cell>
        </row>
        <row r="1102">
          <cell r="D1102" t="str">
            <v>A4784</v>
          </cell>
          <cell r="P1102">
            <v>417000</v>
          </cell>
        </row>
        <row r="1103">
          <cell r="D1103" t="str">
            <v>A5279</v>
          </cell>
          <cell r="P1103">
            <v>417000</v>
          </cell>
        </row>
        <row r="1104">
          <cell r="D1104" t="str">
            <v>A1791</v>
          </cell>
          <cell r="P1104">
            <v>1034000</v>
          </cell>
        </row>
        <row r="1105">
          <cell r="D1105" t="str">
            <v>A1800</v>
          </cell>
          <cell r="P1105">
            <v>937000</v>
          </cell>
        </row>
        <row r="1106">
          <cell r="D1106" t="str">
            <v>A2238</v>
          </cell>
          <cell r="P1106">
            <v>937000</v>
          </cell>
        </row>
        <row r="1107">
          <cell r="D1107" t="str">
            <v>A4383</v>
          </cell>
          <cell r="P1107">
            <v>807000</v>
          </cell>
        </row>
        <row r="1108">
          <cell r="D1108" t="str">
            <v>A3402</v>
          </cell>
          <cell r="P1108">
            <v>743000</v>
          </cell>
        </row>
        <row r="1109">
          <cell r="D1109" t="str">
            <v>A3855</v>
          </cell>
          <cell r="P1109">
            <v>743000</v>
          </cell>
        </row>
        <row r="1110">
          <cell r="D1110" t="str">
            <v>A4019</v>
          </cell>
          <cell r="P1110">
            <v>743000</v>
          </cell>
        </row>
        <row r="1111">
          <cell r="D1111" t="str">
            <v>A4441</v>
          </cell>
          <cell r="P1111">
            <v>529000</v>
          </cell>
        </row>
        <row r="1112">
          <cell r="D1112" t="str">
            <v>A5321</v>
          </cell>
          <cell r="P1112">
            <v>354000</v>
          </cell>
        </row>
        <row r="1113">
          <cell r="D1113" t="str">
            <v>A2817</v>
          </cell>
          <cell r="P1113">
            <v>353000</v>
          </cell>
        </row>
        <row r="1114">
          <cell r="D1114" t="str">
            <v>A0210</v>
          </cell>
          <cell r="P1114">
            <v>1778000</v>
          </cell>
        </row>
        <row r="1115">
          <cell r="D1115" t="str">
            <v>A0217</v>
          </cell>
          <cell r="P1115">
            <v>1768000</v>
          </cell>
        </row>
        <row r="1116">
          <cell r="D1116" t="str">
            <v>A0226</v>
          </cell>
          <cell r="P1116">
            <v>1610000</v>
          </cell>
        </row>
        <row r="1117">
          <cell r="D1117" t="str">
            <v>A0274</v>
          </cell>
          <cell r="P1117">
            <v>1610000</v>
          </cell>
        </row>
        <row r="1118">
          <cell r="D1118" t="str">
            <v>A4976</v>
          </cell>
          <cell r="P1118">
            <v>1610000</v>
          </cell>
        </row>
        <row r="1119">
          <cell r="D1119" t="str">
            <v>A0173</v>
          </cell>
          <cell r="P1119">
            <v>1250000</v>
          </cell>
        </row>
        <row r="1120">
          <cell r="D1120" t="str">
            <v>A0176</v>
          </cell>
          <cell r="P1120">
            <v>1250000</v>
          </cell>
        </row>
        <row r="1121">
          <cell r="D1121" t="str">
            <v>A0218</v>
          </cell>
          <cell r="P1121">
            <v>1250000</v>
          </cell>
        </row>
        <row r="1122">
          <cell r="D1122" t="str">
            <v>A0275</v>
          </cell>
          <cell r="P1122">
            <v>1250000</v>
          </cell>
        </row>
        <row r="1123">
          <cell r="D1123" t="str">
            <v>A0280</v>
          </cell>
          <cell r="P1123">
            <v>1250000</v>
          </cell>
        </row>
        <row r="1124">
          <cell r="D1124" t="str">
            <v>A0321</v>
          </cell>
          <cell r="P1124">
            <v>1250000</v>
          </cell>
        </row>
        <row r="1125">
          <cell r="D1125" t="str">
            <v>A0808</v>
          </cell>
          <cell r="P1125">
            <v>1250000</v>
          </cell>
        </row>
        <row r="1126">
          <cell r="D1126" t="str">
            <v>A0819</v>
          </cell>
          <cell r="P1126">
            <v>1250000</v>
          </cell>
        </row>
        <row r="1127">
          <cell r="D1127" t="str">
            <v>A1011</v>
          </cell>
          <cell r="P1127">
            <v>1250000</v>
          </cell>
        </row>
        <row r="1128">
          <cell r="D1128" t="str">
            <v>A4976</v>
          </cell>
          <cell r="P1128">
            <v>1250000</v>
          </cell>
        </row>
        <row r="1129">
          <cell r="D1129" t="str">
            <v>A0273</v>
          </cell>
          <cell r="P1129">
            <v>1100000</v>
          </cell>
        </row>
        <row r="1130">
          <cell r="D1130" t="str">
            <v>A0376</v>
          </cell>
          <cell r="P1130">
            <v>1100000</v>
          </cell>
        </row>
        <row r="1131">
          <cell r="D1131" t="str">
            <v>A0908</v>
          </cell>
          <cell r="P1131">
            <v>1100000</v>
          </cell>
        </row>
        <row r="1132">
          <cell r="D1132" t="str">
            <v>A1635</v>
          </cell>
          <cell r="P1132">
            <v>1100000</v>
          </cell>
        </row>
        <row r="1133">
          <cell r="D1133" t="str">
            <v>A2427</v>
          </cell>
          <cell r="P1133">
            <v>1100000</v>
          </cell>
        </row>
        <row r="1134">
          <cell r="D1134" t="str">
            <v>A5123</v>
          </cell>
          <cell r="P1134">
            <v>469000</v>
          </cell>
        </row>
        <row r="1135">
          <cell r="D1135" t="str">
            <v>A0321</v>
          </cell>
          <cell r="P1135">
            <v>814000</v>
          </cell>
        </row>
        <row r="1136">
          <cell r="D1136" t="str">
            <v>A3274</v>
          </cell>
          <cell r="P1136">
            <v>805000</v>
          </cell>
        </row>
        <row r="1137">
          <cell r="D1137" t="str">
            <v>A0277</v>
          </cell>
          <cell r="P1137">
            <v>1099000</v>
          </cell>
        </row>
        <row r="1138">
          <cell r="D1138" t="str">
            <v>A0298</v>
          </cell>
          <cell r="P1138">
            <v>566000</v>
          </cell>
        </row>
        <row r="1139">
          <cell r="D1139" t="str">
            <v>A0882</v>
          </cell>
          <cell r="P1139">
            <v>1100000</v>
          </cell>
        </row>
        <row r="1140">
          <cell r="D1140" t="str">
            <v>A2490</v>
          </cell>
          <cell r="P1140">
            <v>1100000</v>
          </cell>
        </row>
        <row r="1141">
          <cell r="D1141" t="str">
            <v>A1781</v>
          </cell>
          <cell r="P1141">
            <v>1034000</v>
          </cell>
        </row>
        <row r="1142">
          <cell r="D1142" t="str">
            <v>A3121</v>
          </cell>
          <cell r="P1142">
            <v>869000</v>
          </cell>
        </row>
        <row r="1143">
          <cell r="D1143" t="str">
            <v>A2615</v>
          </cell>
          <cell r="P1143">
            <v>807000</v>
          </cell>
        </row>
        <row r="1144">
          <cell r="D1144" t="str">
            <v>A3293</v>
          </cell>
          <cell r="P1144">
            <v>743000</v>
          </cell>
        </row>
        <row r="1145">
          <cell r="D1145" t="str">
            <v>A3754</v>
          </cell>
          <cell r="P1145">
            <v>743000</v>
          </cell>
        </row>
        <row r="1146">
          <cell r="D1146" t="str">
            <v>A3237</v>
          </cell>
          <cell r="P1146">
            <v>529000</v>
          </cell>
        </row>
        <row r="1147">
          <cell r="D1147" t="str">
            <v>A3612</v>
          </cell>
          <cell r="P1147">
            <v>529000</v>
          </cell>
        </row>
        <row r="1148">
          <cell r="D1148" t="str">
            <v>A4238</v>
          </cell>
          <cell r="P1148">
            <v>529000</v>
          </cell>
        </row>
        <row r="1149">
          <cell r="D1149" t="str">
            <v>A4200</v>
          </cell>
          <cell r="P1149">
            <v>469000</v>
          </cell>
        </row>
        <row r="1150">
          <cell r="D1150" t="str">
            <v>A3940</v>
          </cell>
          <cell r="P1150">
            <v>417000</v>
          </cell>
        </row>
        <row r="1151">
          <cell r="D1151" t="str">
            <v>A4497</v>
          </cell>
          <cell r="P1151">
            <v>417000</v>
          </cell>
        </row>
        <row r="1152">
          <cell r="D1152" t="str">
            <v>A4751</v>
          </cell>
          <cell r="P1152">
            <v>417000</v>
          </cell>
        </row>
        <row r="1153">
          <cell r="D1153" t="str">
            <v>A4342</v>
          </cell>
          <cell r="P1153">
            <v>354000</v>
          </cell>
        </row>
        <row r="1154">
          <cell r="D1154" t="str">
            <v>A4759</v>
          </cell>
          <cell r="P1154">
            <v>354000</v>
          </cell>
        </row>
        <row r="1155">
          <cell r="D1155" t="str">
            <v>A4919</v>
          </cell>
          <cell r="P1155">
            <v>354000</v>
          </cell>
        </row>
        <row r="1156">
          <cell r="D1156" t="str">
            <v>A5021</v>
          </cell>
          <cell r="P1156">
            <v>354000</v>
          </cell>
        </row>
        <row r="1157">
          <cell r="D1157" t="str">
            <v>A5075</v>
          </cell>
          <cell r="P1157">
            <v>354000</v>
          </cell>
        </row>
        <row r="1158">
          <cell r="D1158" t="str">
            <v>A5229</v>
          </cell>
          <cell r="P1158">
            <v>354000</v>
          </cell>
        </row>
        <row r="1159">
          <cell r="D1159" t="str">
            <v>A5288</v>
          </cell>
          <cell r="P1159">
            <v>354000</v>
          </cell>
        </row>
        <row r="1160">
          <cell r="D1160" t="str">
            <v>A5290</v>
          </cell>
          <cell r="P1160">
            <v>354000</v>
          </cell>
        </row>
        <row r="1161">
          <cell r="D1161" t="str">
            <v>A5407</v>
          </cell>
          <cell r="P1161">
            <v>354000</v>
          </cell>
        </row>
        <row r="1162">
          <cell r="D1162" t="str">
            <v>A5423</v>
          </cell>
          <cell r="P1162">
            <v>354000</v>
          </cell>
        </row>
        <row r="1163">
          <cell r="D1163" t="str">
            <v>A1637</v>
          </cell>
          <cell r="P1163">
            <v>1100000</v>
          </cell>
        </row>
        <row r="1164">
          <cell r="D1164" t="str">
            <v>A1779</v>
          </cell>
          <cell r="P1164">
            <v>1100000</v>
          </cell>
        </row>
        <row r="1165">
          <cell r="D1165" t="str">
            <v>A1890</v>
          </cell>
          <cell r="P1165">
            <v>1034000</v>
          </cell>
        </row>
        <row r="1166">
          <cell r="D1166" t="str">
            <v>A2452</v>
          </cell>
          <cell r="P1166">
            <v>988000</v>
          </cell>
        </row>
        <row r="1167">
          <cell r="D1167" t="str">
            <v>A2454</v>
          </cell>
          <cell r="P1167">
            <v>937000</v>
          </cell>
        </row>
        <row r="1168">
          <cell r="D1168" t="str">
            <v>A2748</v>
          </cell>
          <cell r="P1168">
            <v>937000</v>
          </cell>
        </row>
        <row r="1169">
          <cell r="D1169" t="str">
            <v>A2736</v>
          </cell>
          <cell r="P1169">
            <v>869000</v>
          </cell>
        </row>
        <row r="1170">
          <cell r="D1170" t="str">
            <v>A2933</v>
          </cell>
          <cell r="P1170">
            <v>743000</v>
          </cell>
        </row>
        <row r="1171">
          <cell r="D1171" t="str">
            <v>A3429</v>
          </cell>
          <cell r="P1171">
            <v>601000</v>
          </cell>
        </row>
        <row r="1172">
          <cell r="D1172" t="str">
            <v>A3612</v>
          </cell>
          <cell r="P1172">
            <v>529000</v>
          </cell>
        </row>
        <row r="1173">
          <cell r="D1173" t="str">
            <v>A3712</v>
          </cell>
          <cell r="P1173">
            <v>529000</v>
          </cell>
        </row>
        <row r="1174">
          <cell r="D1174" t="str">
            <v>A3766</v>
          </cell>
          <cell r="P1174">
            <v>529000</v>
          </cell>
        </row>
        <row r="1175">
          <cell r="D1175" t="str">
            <v>A3784</v>
          </cell>
          <cell r="P1175">
            <v>529000</v>
          </cell>
        </row>
        <row r="1176">
          <cell r="D1176" t="str">
            <v>A4039</v>
          </cell>
          <cell r="P1176">
            <v>529000</v>
          </cell>
        </row>
        <row r="1177">
          <cell r="D1177" t="str">
            <v>A3710</v>
          </cell>
          <cell r="P1177">
            <v>469000</v>
          </cell>
        </row>
        <row r="1178">
          <cell r="D1178" t="str">
            <v>A4200</v>
          </cell>
          <cell r="P1178">
            <v>469000</v>
          </cell>
        </row>
        <row r="1179">
          <cell r="D1179" t="str">
            <v>A4201</v>
          </cell>
          <cell r="P1179">
            <v>469000</v>
          </cell>
        </row>
        <row r="1180">
          <cell r="D1180" t="str">
            <v>A4236</v>
          </cell>
          <cell r="P1180">
            <v>469000</v>
          </cell>
        </row>
        <row r="1181">
          <cell r="D1181" t="str">
            <v>A4414</v>
          </cell>
          <cell r="P1181">
            <v>469000</v>
          </cell>
        </row>
        <row r="1182">
          <cell r="D1182" t="str">
            <v>A4421</v>
          </cell>
          <cell r="P1182">
            <v>469000</v>
          </cell>
        </row>
        <row r="1183">
          <cell r="D1183" t="str">
            <v>A4599</v>
          </cell>
          <cell r="P1183">
            <v>469000</v>
          </cell>
        </row>
        <row r="1184">
          <cell r="D1184" t="str">
            <v>A4748</v>
          </cell>
          <cell r="P1184">
            <v>469000</v>
          </cell>
        </row>
        <row r="1185">
          <cell r="D1185" t="str">
            <v>A4350</v>
          </cell>
          <cell r="P1185">
            <v>417000</v>
          </cell>
        </row>
        <row r="1186">
          <cell r="D1186" t="str">
            <v>A4497</v>
          </cell>
          <cell r="P1186">
            <v>417000</v>
          </cell>
        </row>
        <row r="1187">
          <cell r="D1187" t="str">
            <v>A4498</v>
          </cell>
          <cell r="P1187">
            <v>417000</v>
          </cell>
        </row>
        <row r="1188">
          <cell r="D1188" t="str">
            <v>A4676</v>
          </cell>
          <cell r="P1188">
            <v>417000</v>
          </cell>
        </row>
        <row r="1189">
          <cell r="D1189" t="str">
            <v>A4867</v>
          </cell>
          <cell r="P1189">
            <v>417000</v>
          </cell>
        </row>
        <row r="1190">
          <cell r="D1190" t="str">
            <v>A5018</v>
          </cell>
          <cell r="P1190">
            <v>354000</v>
          </cell>
        </row>
        <row r="1191">
          <cell r="D1191" t="str">
            <v>A5019</v>
          </cell>
          <cell r="P1191">
            <v>354000</v>
          </cell>
        </row>
        <row r="1192">
          <cell r="D1192" t="str">
            <v>A5076</v>
          </cell>
          <cell r="P1192">
            <v>354000</v>
          </cell>
        </row>
        <row r="1193">
          <cell r="D1193" t="str">
            <v>A5106</v>
          </cell>
          <cell r="P1193">
            <v>354000</v>
          </cell>
        </row>
        <row r="1194">
          <cell r="D1194" t="str">
            <v>A5230</v>
          </cell>
          <cell r="P1194">
            <v>354000</v>
          </cell>
        </row>
        <row r="1195">
          <cell r="D1195" t="str">
            <v>A5288</v>
          </cell>
          <cell r="P1195">
            <v>354000</v>
          </cell>
        </row>
        <row r="1196">
          <cell r="D1196" t="str">
            <v>A5291</v>
          </cell>
          <cell r="P1196">
            <v>354000</v>
          </cell>
        </row>
        <row r="1197">
          <cell r="D1197" t="str">
            <v>A5408</v>
          </cell>
          <cell r="P1197">
            <v>354000</v>
          </cell>
        </row>
        <row r="1198">
          <cell r="D1198" t="str">
            <v>A5424</v>
          </cell>
          <cell r="P1198">
            <v>354000</v>
          </cell>
        </row>
        <row r="1199">
          <cell r="D1199" t="str">
            <v>A5425</v>
          </cell>
          <cell r="P1199">
            <v>354000</v>
          </cell>
        </row>
        <row r="1200">
          <cell r="D1200" t="str">
            <v>A0057</v>
          </cell>
          <cell r="P1200">
            <v>1250000</v>
          </cell>
        </row>
        <row r="1201">
          <cell r="D1201" t="str">
            <v>A1634</v>
          </cell>
          <cell r="P1201">
            <v>988000</v>
          </cell>
        </row>
        <row r="1202">
          <cell r="D1202" t="str">
            <v>A3006</v>
          </cell>
          <cell r="P1202">
            <v>807000</v>
          </cell>
        </row>
        <row r="1203">
          <cell r="D1203" t="str">
            <v>A3385</v>
          </cell>
          <cell r="P1203">
            <v>743000</v>
          </cell>
        </row>
        <row r="1204">
          <cell r="D1204" t="str">
            <v>A3676</v>
          </cell>
          <cell r="P1204">
            <v>601000</v>
          </cell>
        </row>
        <row r="1205">
          <cell r="D1205" t="str">
            <v>A4766</v>
          </cell>
          <cell r="P1205">
            <v>417000</v>
          </cell>
        </row>
        <row r="1206">
          <cell r="D1206" t="str">
            <v>A0204</v>
          </cell>
          <cell r="P1206">
            <v>619000</v>
          </cell>
        </row>
        <row r="1207">
          <cell r="D1207" t="str">
            <v>A0569</v>
          </cell>
          <cell r="P1207">
            <v>541000</v>
          </cell>
        </row>
        <row r="1208">
          <cell r="D1208" t="str">
            <v>A3292</v>
          </cell>
          <cell r="P1208">
            <v>743000</v>
          </cell>
        </row>
        <row r="1209">
          <cell r="D1209" t="str">
            <v>A3683</v>
          </cell>
          <cell r="P1209">
            <v>601000</v>
          </cell>
        </row>
        <row r="1210">
          <cell r="D1210" t="str">
            <v>A2890</v>
          </cell>
          <cell r="P1210">
            <v>988000</v>
          </cell>
        </row>
        <row r="1211">
          <cell r="D1211" t="str">
            <v>A4748</v>
          </cell>
          <cell r="P1211">
            <v>469000</v>
          </cell>
        </row>
        <row r="1212">
          <cell r="D1212" t="str">
            <v>A0176</v>
          </cell>
          <cell r="P1212">
            <v>1250000</v>
          </cell>
        </row>
        <row r="1213">
          <cell r="D1213" t="str">
            <v>A2454</v>
          </cell>
          <cell r="P1213">
            <v>937000</v>
          </cell>
        </row>
        <row r="1214">
          <cell r="D1214" t="str">
            <v>A3875</v>
          </cell>
          <cell r="P1214">
            <v>529000</v>
          </cell>
        </row>
        <row r="1215">
          <cell r="D1215" t="str">
            <v>A2703</v>
          </cell>
          <cell r="P1215">
            <v>1100000</v>
          </cell>
        </row>
        <row r="1216">
          <cell r="D1216" t="str">
            <v>A0159</v>
          </cell>
          <cell r="P1216">
            <v>1250000</v>
          </cell>
        </row>
        <row r="1217">
          <cell r="D1217" t="str">
            <v>A1105</v>
          </cell>
          <cell r="P1217">
            <v>1100000</v>
          </cell>
        </row>
        <row r="1218">
          <cell r="D1218" t="str">
            <v>A3138</v>
          </cell>
          <cell r="P1218">
            <v>869000</v>
          </cell>
        </row>
        <row r="1219">
          <cell r="D1219" t="str">
            <v>A4891</v>
          </cell>
          <cell r="P1219">
            <v>469000</v>
          </cell>
        </row>
        <row r="1220">
          <cell r="D1220" t="str">
            <v>A2696</v>
          </cell>
          <cell r="P1220">
            <v>503000</v>
          </cell>
        </row>
        <row r="1221">
          <cell r="D1221" t="str">
            <v>A1001</v>
          </cell>
          <cell r="P1221">
            <v>1100000</v>
          </cell>
        </row>
        <row r="1222">
          <cell r="D1222" t="str">
            <v>A1343</v>
          </cell>
          <cell r="P1222">
            <v>1100000</v>
          </cell>
        </row>
        <row r="1223">
          <cell r="D1223" t="str">
            <v>A1661</v>
          </cell>
          <cell r="P1223">
            <v>1100000</v>
          </cell>
        </row>
        <row r="1224">
          <cell r="D1224" t="str">
            <v>A1818</v>
          </cell>
          <cell r="P1224">
            <v>1100000</v>
          </cell>
        </row>
        <row r="1225">
          <cell r="D1225" t="str">
            <v>A0177</v>
          </cell>
          <cell r="P1225">
            <v>1034000</v>
          </cell>
        </row>
        <row r="1226">
          <cell r="D1226" t="str">
            <v>A0178</v>
          </cell>
          <cell r="P1226">
            <v>1034000</v>
          </cell>
        </row>
        <row r="1227">
          <cell r="D1227" t="str">
            <v>A1124</v>
          </cell>
          <cell r="P1227">
            <v>1034000</v>
          </cell>
        </row>
        <row r="1228">
          <cell r="D1228" t="str">
            <v>A2157</v>
          </cell>
          <cell r="P1228">
            <v>1034000</v>
          </cell>
        </row>
        <row r="1229">
          <cell r="D1229" t="str">
            <v>A2163</v>
          </cell>
          <cell r="P1229">
            <v>1034000</v>
          </cell>
        </row>
        <row r="1230">
          <cell r="D1230" t="str">
            <v>A2285</v>
          </cell>
          <cell r="P1230">
            <v>1034000</v>
          </cell>
        </row>
        <row r="1231">
          <cell r="D1231" t="str">
            <v>A2288</v>
          </cell>
          <cell r="P1231">
            <v>1034000</v>
          </cell>
        </row>
        <row r="1232">
          <cell r="D1232" t="str">
            <v>A2847</v>
          </cell>
          <cell r="P1232">
            <v>1034000</v>
          </cell>
        </row>
        <row r="1233">
          <cell r="D1233" t="str">
            <v>A1000</v>
          </cell>
          <cell r="P1233">
            <v>988000</v>
          </cell>
        </row>
        <row r="1234">
          <cell r="D1234" t="str">
            <v>A1784</v>
          </cell>
          <cell r="P1234">
            <v>988000</v>
          </cell>
        </row>
        <row r="1235">
          <cell r="D1235" t="str">
            <v>A2282</v>
          </cell>
          <cell r="P1235">
            <v>988000</v>
          </cell>
        </row>
        <row r="1236">
          <cell r="D1236" t="str">
            <v>A2286</v>
          </cell>
          <cell r="P1236">
            <v>988000</v>
          </cell>
        </row>
        <row r="1237">
          <cell r="D1237" t="str">
            <v>A2749</v>
          </cell>
          <cell r="P1237">
            <v>988000</v>
          </cell>
        </row>
        <row r="1238">
          <cell r="D1238" t="str">
            <v>A2886</v>
          </cell>
          <cell r="P1238">
            <v>988000</v>
          </cell>
        </row>
        <row r="1239">
          <cell r="D1239" t="str">
            <v>A1679</v>
          </cell>
          <cell r="P1239">
            <v>937000</v>
          </cell>
        </row>
        <row r="1240">
          <cell r="D1240" t="str">
            <v>A2750</v>
          </cell>
          <cell r="P1240">
            <v>937000</v>
          </cell>
        </row>
        <row r="1241">
          <cell r="D1241" t="str">
            <v>A3003</v>
          </cell>
          <cell r="P1241">
            <v>869000</v>
          </cell>
        </row>
        <row r="1242">
          <cell r="D1242" t="str">
            <v>A5112</v>
          </cell>
          <cell r="P1242">
            <v>869000</v>
          </cell>
        </row>
        <row r="1243">
          <cell r="D1243" t="str">
            <v>A3302</v>
          </cell>
          <cell r="P1243">
            <v>807000</v>
          </cell>
        </row>
        <row r="1244">
          <cell r="D1244" t="str">
            <v>A3488</v>
          </cell>
          <cell r="P1244">
            <v>743000</v>
          </cell>
        </row>
        <row r="1245">
          <cell r="D1245" t="str">
            <v>A3769</v>
          </cell>
          <cell r="P1245">
            <v>601000</v>
          </cell>
        </row>
        <row r="1246">
          <cell r="D1246" t="str">
            <v>A3862</v>
          </cell>
          <cell r="P1246">
            <v>601000</v>
          </cell>
        </row>
        <row r="1247">
          <cell r="D1247" t="str">
            <v>A3985</v>
          </cell>
          <cell r="P1247">
            <v>529000</v>
          </cell>
        </row>
        <row r="1248">
          <cell r="D1248" t="str">
            <v>A4081</v>
          </cell>
          <cell r="P1248">
            <v>529000</v>
          </cell>
        </row>
        <row r="1249">
          <cell r="D1249" t="str">
            <v>A4260</v>
          </cell>
          <cell r="P1249">
            <v>529000</v>
          </cell>
        </row>
        <row r="1250">
          <cell r="D1250" t="str">
            <v>A3937</v>
          </cell>
          <cell r="P1250">
            <v>469000</v>
          </cell>
        </row>
        <row r="1251">
          <cell r="D1251" t="str">
            <v>A4245</v>
          </cell>
          <cell r="P1251">
            <v>469000</v>
          </cell>
        </row>
        <row r="1252">
          <cell r="D1252" t="str">
            <v>A4600</v>
          </cell>
          <cell r="P1252">
            <v>469000</v>
          </cell>
        </row>
        <row r="1253">
          <cell r="D1253" t="str">
            <v>A4873</v>
          </cell>
          <cell r="P1253">
            <v>469000</v>
          </cell>
        </row>
        <row r="1254">
          <cell r="D1254" t="str">
            <v>A4875</v>
          </cell>
          <cell r="P1254">
            <v>469000</v>
          </cell>
        </row>
        <row r="1255">
          <cell r="D1255" t="str">
            <v>A4765</v>
          </cell>
          <cell r="P1255">
            <v>417000</v>
          </cell>
        </row>
        <row r="1256">
          <cell r="D1256" t="str">
            <v>A5231</v>
          </cell>
          <cell r="P1256">
            <v>417000</v>
          </cell>
        </row>
        <row r="1257">
          <cell r="D1257" t="str">
            <v>A4639</v>
          </cell>
          <cell r="P1257">
            <v>354000</v>
          </cell>
        </row>
        <row r="1258">
          <cell r="D1258" t="str">
            <v>A5024</v>
          </cell>
          <cell r="P1258">
            <v>354000</v>
          </cell>
        </row>
        <row r="1259">
          <cell r="D1259" t="str">
            <v>A5025</v>
          </cell>
          <cell r="P1259">
            <v>354000</v>
          </cell>
        </row>
        <row r="1260">
          <cell r="D1260" t="str">
            <v>A5232</v>
          </cell>
          <cell r="P1260">
            <v>354000</v>
          </cell>
        </row>
        <row r="1261">
          <cell r="D1261" t="str">
            <v>A5409</v>
          </cell>
          <cell r="P1261">
            <v>354000</v>
          </cell>
        </row>
        <row r="1262">
          <cell r="D1262" t="str">
            <v>A5410</v>
          </cell>
          <cell r="P1262">
            <v>354000</v>
          </cell>
        </row>
        <row r="1263">
          <cell r="D1263" t="str">
            <v>A1134</v>
          </cell>
          <cell r="P1263">
            <v>529000</v>
          </cell>
        </row>
        <row r="1264">
          <cell r="D1264" t="str">
            <v>A5108</v>
          </cell>
          <cell r="P1264">
            <v>386000</v>
          </cell>
        </row>
        <row r="1265">
          <cell r="D1265" t="str">
            <v>A5163</v>
          </cell>
          <cell r="P1265">
            <v>571000</v>
          </cell>
        </row>
        <row r="1266">
          <cell r="D1266" t="str">
            <v>A1367</v>
          </cell>
          <cell r="P1266">
            <v>1100000</v>
          </cell>
        </row>
        <row r="1267">
          <cell r="D1267" t="str">
            <v>A1656</v>
          </cell>
          <cell r="P1267">
            <v>1034000</v>
          </cell>
        </row>
        <row r="1268">
          <cell r="D1268" t="str">
            <v>A2828</v>
          </cell>
          <cell r="P1268">
            <v>1034000</v>
          </cell>
        </row>
        <row r="1269">
          <cell r="D1269" t="str">
            <v>A1801</v>
          </cell>
          <cell r="P1269">
            <v>988000</v>
          </cell>
        </row>
        <row r="1270">
          <cell r="D1270" t="str">
            <v>A2464</v>
          </cell>
          <cell r="P1270">
            <v>988000</v>
          </cell>
        </row>
        <row r="1271">
          <cell r="D1271" t="str">
            <v>A2886</v>
          </cell>
          <cell r="P1271">
            <v>988000</v>
          </cell>
        </row>
        <row r="1272">
          <cell r="D1272" t="str">
            <v>A2661</v>
          </cell>
          <cell r="P1272">
            <v>937000</v>
          </cell>
        </row>
        <row r="1273">
          <cell r="D1273" t="str">
            <v>A3973</v>
          </cell>
          <cell r="P1273">
            <v>937000</v>
          </cell>
        </row>
        <row r="1274">
          <cell r="D1274" t="str">
            <v>A2362</v>
          </cell>
          <cell r="P1274">
            <v>869000</v>
          </cell>
        </row>
        <row r="1275">
          <cell r="D1275" t="str">
            <v>A4012</v>
          </cell>
          <cell r="P1275">
            <v>869000</v>
          </cell>
        </row>
        <row r="1276">
          <cell r="D1276" t="str">
            <v>A3136</v>
          </cell>
          <cell r="P1276">
            <v>807000</v>
          </cell>
        </row>
        <row r="1277">
          <cell r="D1277" t="str">
            <v>A4160</v>
          </cell>
          <cell r="P1277">
            <v>807000</v>
          </cell>
        </row>
        <row r="1278">
          <cell r="D1278" t="str">
            <v>A3305</v>
          </cell>
          <cell r="P1278">
            <v>743000</v>
          </cell>
        </row>
        <row r="1279">
          <cell r="D1279" t="str">
            <v>A2048</v>
          </cell>
          <cell r="P1279">
            <v>601000</v>
          </cell>
        </row>
        <row r="1280">
          <cell r="D1280" t="str">
            <v>A3665</v>
          </cell>
          <cell r="P1280">
            <v>601000</v>
          </cell>
        </row>
        <row r="1281">
          <cell r="D1281" t="str">
            <v>A3785</v>
          </cell>
          <cell r="P1281">
            <v>601000</v>
          </cell>
        </row>
        <row r="1282">
          <cell r="D1282" t="str">
            <v>A4226</v>
          </cell>
          <cell r="P1282">
            <v>601000</v>
          </cell>
        </row>
        <row r="1283">
          <cell r="D1283" t="str">
            <v>A3889</v>
          </cell>
          <cell r="P1283">
            <v>529000</v>
          </cell>
        </row>
        <row r="1284">
          <cell r="D1284" t="str">
            <v>A4251</v>
          </cell>
          <cell r="P1284">
            <v>529000</v>
          </cell>
        </row>
        <row r="1285">
          <cell r="D1285" t="str">
            <v>A5361</v>
          </cell>
          <cell r="P1285">
            <v>529000</v>
          </cell>
        </row>
        <row r="1286">
          <cell r="D1286" t="str">
            <v>A4252</v>
          </cell>
          <cell r="P1286">
            <v>469000</v>
          </cell>
        </row>
        <row r="1287">
          <cell r="D1287" t="str">
            <v>A4455</v>
          </cell>
          <cell r="P1287">
            <v>469000</v>
          </cell>
        </row>
        <row r="1288">
          <cell r="D1288" t="str">
            <v>A4772</v>
          </cell>
          <cell r="P1288">
            <v>469000</v>
          </cell>
        </row>
        <row r="1289">
          <cell r="D1289" t="str">
            <v>A4896</v>
          </cell>
          <cell r="P1289">
            <v>469000</v>
          </cell>
        </row>
        <row r="1290">
          <cell r="D1290" t="str">
            <v>A5445</v>
          </cell>
          <cell r="P1290">
            <v>469000</v>
          </cell>
        </row>
        <row r="1291">
          <cell r="D1291" t="str">
            <v>A5450</v>
          </cell>
          <cell r="P1291">
            <v>469000</v>
          </cell>
        </row>
        <row r="1292">
          <cell r="D1292" t="str">
            <v>A4900</v>
          </cell>
          <cell r="P1292">
            <v>417000</v>
          </cell>
        </row>
        <row r="1293">
          <cell r="D1293" t="str">
            <v>A5037</v>
          </cell>
          <cell r="P1293">
            <v>417000</v>
          </cell>
        </row>
        <row r="1294">
          <cell r="D1294" t="str">
            <v>A5233</v>
          </cell>
          <cell r="P1294">
            <v>417000</v>
          </cell>
        </row>
        <row r="1295">
          <cell r="D1295" t="str">
            <v>A5234</v>
          </cell>
          <cell r="P1295">
            <v>354000</v>
          </cell>
        </row>
        <row r="1296">
          <cell r="D1296" t="str">
            <v>A5411</v>
          </cell>
          <cell r="P1296">
            <v>354000</v>
          </cell>
        </row>
        <row r="1297">
          <cell r="D1297" t="str">
            <v>A5412</v>
          </cell>
          <cell r="P1297">
            <v>354000</v>
          </cell>
        </row>
        <row r="1298">
          <cell r="D1298" t="str">
            <v>A4980</v>
          </cell>
          <cell r="P1298">
            <v>516000</v>
          </cell>
        </row>
        <row r="1299">
          <cell r="D1299" t="str">
            <v>A5152</v>
          </cell>
          <cell r="P1299">
            <v>836000</v>
          </cell>
        </row>
        <row r="1300">
          <cell r="D1300" t="str">
            <v>A2508</v>
          </cell>
          <cell r="P1300">
            <v>100000</v>
          </cell>
        </row>
        <row r="1301">
          <cell r="D1301" t="str">
            <v>A1201</v>
          </cell>
          <cell r="P1301">
            <v>1100000</v>
          </cell>
        </row>
        <row r="1302">
          <cell r="D1302" t="str">
            <v>A1346</v>
          </cell>
          <cell r="P1302">
            <v>1100000</v>
          </cell>
        </row>
        <row r="1303">
          <cell r="D1303" t="str">
            <v>A1670</v>
          </cell>
          <cell r="P1303">
            <v>1100000</v>
          </cell>
        </row>
        <row r="1304">
          <cell r="D1304" t="str">
            <v>A2716</v>
          </cell>
          <cell r="P1304">
            <v>1100000</v>
          </cell>
        </row>
        <row r="1305">
          <cell r="D1305" t="str">
            <v>A2830</v>
          </cell>
          <cell r="P1305">
            <v>1100000</v>
          </cell>
        </row>
        <row r="1306">
          <cell r="D1306" t="str">
            <v>A4023</v>
          </cell>
          <cell r="P1306">
            <v>1100000</v>
          </cell>
        </row>
        <row r="1307">
          <cell r="D1307" t="str">
            <v>A0220</v>
          </cell>
          <cell r="P1307">
            <v>1034000</v>
          </cell>
        </row>
        <row r="1308">
          <cell r="D1308" t="str">
            <v>A0247</v>
          </cell>
          <cell r="P1308">
            <v>1034000</v>
          </cell>
        </row>
        <row r="1309">
          <cell r="D1309" t="str">
            <v>A1348</v>
          </cell>
          <cell r="P1309">
            <v>1034000</v>
          </cell>
        </row>
        <row r="1310">
          <cell r="D1310" t="str">
            <v>A1349</v>
          </cell>
          <cell r="P1310">
            <v>1034000</v>
          </cell>
        </row>
        <row r="1311">
          <cell r="D1311" t="str">
            <v>A1368</v>
          </cell>
          <cell r="P1311">
            <v>988000</v>
          </cell>
        </row>
        <row r="1312">
          <cell r="D1312" t="str">
            <v>A1471</v>
          </cell>
          <cell r="P1312">
            <v>988000</v>
          </cell>
        </row>
        <row r="1313">
          <cell r="D1313" t="str">
            <v>A1472</v>
          </cell>
          <cell r="P1313">
            <v>988000</v>
          </cell>
        </row>
        <row r="1314">
          <cell r="D1314" t="str">
            <v>A3558</v>
          </cell>
          <cell r="P1314">
            <v>988000</v>
          </cell>
        </row>
        <row r="1315">
          <cell r="D1315" t="str">
            <v>A3844</v>
          </cell>
          <cell r="P1315">
            <v>988000</v>
          </cell>
        </row>
        <row r="1316">
          <cell r="D1316" t="str">
            <v>A2875</v>
          </cell>
          <cell r="P1316">
            <v>937000</v>
          </cell>
        </row>
        <row r="1317">
          <cell r="D1317" t="str">
            <v>A3569</v>
          </cell>
          <cell r="P1317">
            <v>601000</v>
          </cell>
        </row>
        <row r="1318">
          <cell r="D1318" t="str">
            <v>A5367</v>
          </cell>
          <cell r="P1318">
            <v>601000</v>
          </cell>
        </row>
        <row r="1319">
          <cell r="D1319" t="str">
            <v>A3905</v>
          </cell>
          <cell r="P1319">
            <v>529000</v>
          </cell>
        </row>
        <row r="1320">
          <cell r="D1320" t="str">
            <v>A4426</v>
          </cell>
          <cell r="P1320">
            <v>529000</v>
          </cell>
        </row>
        <row r="1321">
          <cell r="D1321" t="str">
            <v>A4427</v>
          </cell>
          <cell r="P1321">
            <v>529000</v>
          </cell>
        </row>
        <row r="1322">
          <cell r="D1322" t="str">
            <v>A4244</v>
          </cell>
          <cell r="P1322">
            <v>469000</v>
          </cell>
        </row>
        <row r="1323">
          <cell r="D1323" t="str">
            <v>A4428</v>
          </cell>
          <cell r="P1323">
            <v>469000</v>
          </cell>
        </row>
        <row r="1324">
          <cell r="D1324" t="str">
            <v>A4604</v>
          </cell>
          <cell r="P1324">
            <v>469000</v>
          </cell>
        </row>
        <row r="1325">
          <cell r="D1325" t="str">
            <v>A4627</v>
          </cell>
          <cell r="P1325">
            <v>469000</v>
          </cell>
        </row>
        <row r="1326">
          <cell r="D1326" t="str">
            <v>A4770</v>
          </cell>
          <cell r="P1326">
            <v>469000</v>
          </cell>
        </row>
        <row r="1327">
          <cell r="D1327" t="str">
            <v>A4879</v>
          </cell>
          <cell r="P1327">
            <v>469000</v>
          </cell>
        </row>
        <row r="1328">
          <cell r="D1328" t="str">
            <v>A4881</v>
          </cell>
          <cell r="P1328">
            <v>417000</v>
          </cell>
        </row>
        <row r="1329">
          <cell r="D1329" t="str">
            <v>A5235</v>
          </cell>
          <cell r="P1329">
            <v>417000</v>
          </cell>
        </row>
        <row r="1330">
          <cell r="D1330" t="str">
            <v>A5029</v>
          </cell>
          <cell r="P1330">
            <v>354000</v>
          </cell>
        </row>
        <row r="1331">
          <cell r="D1331" t="str">
            <v>A5032</v>
          </cell>
          <cell r="P1331">
            <v>354000</v>
          </cell>
        </row>
        <row r="1332">
          <cell r="D1332" t="str">
            <v>A5237</v>
          </cell>
          <cell r="P1332">
            <v>354000</v>
          </cell>
        </row>
        <row r="1333">
          <cell r="D1333" t="str">
            <v>A5245</v>
          </cell>
          <cell r="P1333">
            <v>354000</v>
          </cell>
        </row>
        <row r="1334">
          <cell r="D1334" t="str">
            <v>A5413</v>
          </cell>
          <cell r="P1334">
            <v>354000</v>
          </cell>
        </row>
        <row r="1335">
          <cell r="D1335" t="str">
            <v>A5414</v>
          </cell>
          <cell r="P1335">
            <v>354000</v>
          </cell>
        </row>
        <row r="1336">
          <cell r="D1336" t="str">
            <v>A4830</v>
          </cell>
          <cell r="P1336">
            <v>613000</v>
          </cell>
        </row>
        <row r="1337">
          <cell r="D1337" t="str">
            <v>A4948</v>
          </cell>
          <cell r="P1337">
            <v>957000</v>
          </cell>
        </row>
        <row r="1338">
          <cell r="D1338" t="str">
            <v>A5151</v>
          </cell>
          <cell r="P1338">
            <v>1039000</v>
          </cell>
        </row>
        <row r="1339">
          <cell r="D1339" t="str">
            <v>A5178</v>
          </cell>
          <cell r="P1339">
            <v>888000</v>
          </cell>
        </row>
        <row r="1340">
          <cell r="D1340" t="str">
            <v>A0816</v>
          </cell>
          <cell r="P1340">
            <v>1100000</v>
          </cell>
        </row>
        <row r="1341">
          <cell r="D1341" t="str">
            <v>A1139</v>
          </cell>
          <cell r="P1341">
            <v>1100000</v>
          </cell>
        </row>
        <row r="1342">
          <cell r="D1342" t="str">
            <v>A1358</v>
          </cell>
          <cell r="P1342">
            <v>1100000</v>
          </cell>
        </row>
        <row r="1343">
          <cell r="D1343" t="str">
            <v>A1820</v>
          </cell>
          <cell r="P1343">
            <v>1100000</v>
          </cell>
        </row>
        <row r="1344">
          <cell r="D1344" t="str">
            <v>A1653</v>
          </cell>
          <cell r="P1344">
            <v>1034000</v>
          </cell>
        </row>
        <row r="1345">
          <cell r="D1345" t="str">
            <v>A1769</v>
          </cell>
          <cell r="P1345">
            <v>1034000</v>
          </cell>
        </row>
        <row r="1346">
          <cell r="D1346" t="str">
            <v>A2160</v>
          </cell>
          <cell r="P1346">
            <v>1034000</v>
          </cell>
        </row>
        <row r="1347">
          <cell r="D1347" t="str">
            <v>A1821</v>
          </cell>
          <cell r="P1347">
            <v>988000</v>
          </cell>
        </row>
        <row r="1348">
          <cell r="D1348" t="str">
            <v>A2578</v>
          </cell>
          <cell r="P1348">
            <v>988000</v>
          </cell>
        </row>
        <row r="1349">
          <cell r="D1349" t="str">
            <v>A2756</v>
          </cell>
          <cell r="P1349">
            <v>988000</v>
          </cell>
        </row>
        <row r="1350">
          <cell r="D1350" t="str">
            <v>A2940</v>
          </cell>
          <cell r="P1350">
            <v>988000</v>
          </cell>
        </row>
        <row r="1351">
          <cell r="D1351" t="str">
            <v>A1819</v>
          </cell>
          <cell r="P1351">
            <v>937000</v>
          </cell>
        </row>
        <row r="1352">
          <cell r="D1352" t="str">
            <v>A2754</v>
          </cell>
          <cell r="P1352">
            <v>869000</v>
          </cell>
        </row>
        <row r="1353">
          <cell r="D1353" t="str">
            <v>A3014</v>
          </cell>
          <cell r="P1353">
            <v>869000</v>
          </cell>
        </row>
        <row r="1354">
          <cell r="D1354" t="str">
            <v>A3018</v>
          </cell>
          <cell r="P1354">
            <v>869000</v>
          </cell>
        </row>
        <row r="1355">
          <cell r="D1355" t="str">
            <v>A3234</v>
          </cell>
          <cell r="P1355">
            <v>807000</v>
          </cell>
        </row>
        <row r="1356">
          <cell r="D1356" t="str">
            <v>A3494</v>
          </cell>
          <cell r="P1356">
            <v>743000</v>
          </cell>
        </row>
        <row r="1357">
          <cell r="D1357" t="str">
            <v>A3496</v>
          </cell>
          <cell r="P1357">
            <v>743000</v>
          </cell>
        </row>
        <row r="1358">
          <cell r="D1358" t="str">
            <v>A3685</v>
          </cell>
          <cell r="P1358">
            <v>743000</v>
          </cell>
        </row>
        <row r="1359">
          <cell r="D1359" t="str">
            <v>A3872</v>
          </cell>
          <cell r="P1359">
            <v>529000</v>
          </cell>
        </row>
        <row r="1360">
          <cell r="D1360" t="str">
            <v>A4430</v>
          </cell>
          <cell r="P1360">
            <v>529000</v>
          </cell>
        </row>
        <row r="1361">
          <cell r="D1361" t="str">
            <v>A4762</v>
          </cell>
          <cell r="P1361">
            <v>469000</v>
          </cell>
        </row>
        <row r="1362">
          <cell r="D1362" t="str">
            <v>A4848</v>
          </cell>
          <cell r="P1362">
            <v>469000</v>
          </cell>
        </row>
        <row r="1363">
          <cell r="D1363" t="str">
            <v>A4869</v>
          </cell>
          <cell r="P1363">
            <v>469000</v>
          </cell>
        </row>
        <row r="1364">
          <cell r="D1364" t="str">
            <v>A4898</v>
          </cell>
          <cell r="P1364">
            <v>417000</v>
          </cell>
        </row>
        <row r="1365">
          <cell r="D1365" t="str">
            <v>A5020</v>
          </cell>
          <cell r="P1365">
            <v>417000</v>
          </cell>
        </row>
        <row r="1366">
          <cell r="D1366" t="str">
            <v>A5238</v>
          </cell>
          <cell r="P1366">
            <v>417000</v>
          </cell>
        </row>
        <row r="1367">
          <cell r="D1367" t="str">
            <v>A4814</v>
          </cell>
          <cell r="P1367">
            <v>354000</v>
          </cell>
        </row>
        <row r="1368">
          <cell r="D1368" t="str">
            <v>A5039</v>
          </cell>
          <cell r="P1368">
            <v>354000</v>
          </cell>
        </row>
        <row r="1369">
          <cell r="D1369" t="str">
            <v>A5415</v>
          </cell>
          <cell r="P1369">
            <v>354000</v>
          </cell>
        </row>
        <row r="1370">
          <cell r="D1370" t="str">
            <v>A5444</v>
          </cell>
          <cell r="P1370">
            <v>354000</v>
          </cell>
        </row>
        <row r="1371">
          <cell r="D1371" t="str">
            <v>A4737</v>
          </cell>
          <cell r="P1371">
            <v>561000</v>
          </cell>
        </row>
        <row r="1372">
          <cell r="D1372" t="str">
            <v>A5447</v>
          </cell>
          <cell r="P1372">
            <v>904000</v>
          </cell>
        </row>
        <row r="1373">
          <cell r="D1373" t="str">
            <v>A0377</v>
          </cell>
          <cell r="P1373">
            <v>1100000</v>
          </cell>
        </row>
        <row r="1374">
          <cell r="D1374" t="str">
            <v>A2702</v>
          </cell>
          <cell r="P1374">
            <v>1100000</v>
          </cell>
        </row>
        <row r="1375">
          <cell r="D1375" t="str">
            <v>A0314</v>
          </cell>
          <cell r="P1375">
            <v>1034000</v>
          </cell>
        </row>
        <row r="1376">
          <cell r="D1376" t="str">
            <v>A2471</v>
          </cell>
          <cell r="P1376">
            <v>937000</v>
          </cell>
        </row>
        <row r="1377">
          <cell r="D1377" t="str">
            <v>A2744</v>
          </cell>
          <cell r="P1377">
            <v>937000</v>
          </cell>
        </row>
        <row r="1378">
          <cell r="D1378" t="str">
            <v>A3008</v>
          </cell>
          <cell r="P1378">
            <v>807000</v>
          </cell>
        </row>
        <row r="1379">
          <cell r="D1379" t="str">
            <v>A3231</v>
          </cell>
          <cell r="P1379">
            <v>807000</v>
          </cell>
        </row>
        <row r="1380">
          <cell r="D1380" t="str">
            <v>A3406</v>
          </cell>
          <cell r="P1380">
            <v>743000</v>
          </cell>
        </row>
        <row r="1381">
          <cell r="D1381" t="str">
            <v>A5239</v>
          </cell>
          <cell r="P1381">
            <v>417000</v>
          </cell>
        </row>
        <row r="1382">
          <cell r="D1382" t="str">
            <v>A0313</v>
          </cell>
          <cell r="P1382">
            <v>541000</v>
          </cell>
        </row>
        <row r="1383">
          <cell r="D1383" t="str">
            <v>A2268</v>
          </cell>
          <cell r="P1383">
            <v>1100000</v>
          </cell>
        </row>
        <row r="1384">
          <cell r="D1384" t="str">
            <v>A3377</v>
          </cell>
          <cell r="P1384">
            <v>937000</v>
          </cell>
        </row>
        <row r="1385">
          <cell r="D1385" t="str">
            <v>A3964</v>
          </cell>
          <cell r="P1385">
            <v>869000</v>
          </cell>
        </row>
        <row r="1386">
          <cell r="D1386" t="str">
            <v>A3481</v>
          </cell>
          <cell r="P1386">
            <v>807000</v>
          </cell>
        </row>
        <row r="1387">
          <cell r="D1387" t="str">
            <v>A4854</v>
          </cell>
          <cell r="P1387">
            <v>601000</v>
          </cell>
        </row>
        <row r="1388">
          <cell r="D1388" t="str">
            <v>A5009</v>
          </cell>
          <cell r="P1388">
            <v>601000</v>
          </cell>
        </row>
        <row r="1389">
          <cell r="D1389" t="str">
            <v>A3786</v>
          </cell>
          <cell r="P1389">
            <v>529000</v>
          </cell>
        </row>
        <row r="1390">
          <cell r="D1390" t="str">
            <v>A4088</v>
          </cell>
          <cell r="P1390">
            <v>529000</v>
          </cell>
        </row>
        <row r="1391">
          <cell r="D1391" t="str">
            <v>A4440</v>
          </cell>
          <cell r="P1391">
            <v>529000</v>
          </cell>
        </row>
        <row r="1392">
          <cell r="D1392" t="str">
            <v>A4565</v>
          </cell>
          <cell r="P1392">
            <v>417000</v>
          </cell>
        </row>
        <row r="1393">
          <cell r="D1393" t="str">
            <v>A5381</v>
          </cell>
          <cell r="P1393">
            <v>784000</v>
          </cell>
        </row>
        <row r="1394">
          <cell r="D1394" t="str">
            <v>A5469</v>
          </cell>
          <cell r="P1394">
            <v>974000</v>
          </cell>
        </row>
        <row r="1395">
          <cell r="D1395" t="str">
            <v>A5470</v>
          </cell>
          <cell r="P1395">
            <v>790000</v>
          </cell>
        </row>
        <row r="1396">
          <cell r="D1396" t="str">
            <v>A0978</v>
          </cell>
          <cell r="P1396">
            <v>1250000</v>
          </cell>
        </row>
        <row r="1397">
          <cell r="D1397" t="str">
            <v>A0222</v>
          </cell>
          <cell r="P1397">
            <v>1100000</v>
          </cell>
        </row>
        <row r="1398">
          <cell r="D1398" t="str">
            <v>A0742</v>
          </cell>
          <cell r="P1398">
            <v>1100000</v>
          </cell>
        </row>
        <row r="1399">
          <cell r="D1399" t="str">
            <v>A0922</v>
          </cell>
          <cell r="P1399">
            <v>1100000</v>
          </cell>
        </row>
        <row r="1400">
          <cell r="D1400" t="str">
            <v>A1122</v>
          </cell>
          <cell r="P1400">
            <v>1100000</v>
          </cell>
        </row>
        <row r="1401">
          <cell r="D1401" t="str">
            <v>A1132</v>
          </cell>
          <cell r="P1401">
            <v>1100000</v>
          </cell>
        </row>
        <row r="1402">
          <cell r="D1402" t="str">
            <v>A1357</v>
          </cell>
          <cell r="P1402">
            <v>1100000</v>
          </cell>
        </row>
        <row r="1403">
          <cell r="D1403" t="str">
            <v>A1655</v>
          </cell>
          <cell r="P1403">
            <v>1100000</v>
          </cell>
        </row>
        <row r="1404">
          <cell r="D1404" t="str">
            <v>A1705</v>
          </cell>
          <cell r="P1404">
            <v>1100000</v>
          </cell>
        </row>
        <row r="1405">
          <cell r="D1405" t="str">
            <v>A2429</v>
          </cell>
          <cell r="P1405">
            <v>1100000</v>
          </cell>
        </row>
        <row r="1406">
          <cell r="D1406" t="str">
            <v>A0235</v>
          </cell>
          <cell r="P1406">
            <v>1034000</v>
          </cell>
        </row>
        <row r="1407">
          <cell r="D1407" t="str">
            <v>A0348</v>
          </cell>
          <cell r="P1407">
            <v>1034000</v>
          </cell>
        </row>
        <row r="1408">
          <cell r="D1408" t="str">
            <v>A1045</v>
          </cell>
          <cell r="P1408">
            <v>1034000</v>
          </cell>
        </row>
        <row r="1409">
          <cell r="D1409" t="str">
            <v>A1353</v>
          </cell>
          <cell r="P1409">
            <v>1034000</v>
          </cell>
        </row>
        <row r="1410">
          <cell r="D1410" t="str">
            <v>A1359</v>
          </cell>
          <cell r="P1410">
            <v>1034000</v>
          </cell>
        </row>
        <row r="1411">
          <cell r="D1411" t="str">
            <v>A2144</v>
          </cell>
          <cell r="P1411">
            <v>1034000</v>
          </cell>
        </row>
        <row r="1412">
          <cell r="D1412" t="str">
            <v>A2609</v>
          </cell>
          <cell r="P1412">
            <v>1034000</v>
          </cell>
        </row>
        <row r="1413">
          <cell r="D1413" t="str">
            <v>A2829</v>
          </cell>
          <cell r="P1413">
            <v>1034000</v>
          </cell>
        </row>
        <row r="1414">
          <cell r="D1414" t="str">
            <v>A0285</v>
          </cell>
          <cell r="P1414">
            <v>988000</v>
          </cell>
        </row>
        <row r="1415">
          <cell r="D1415" t="str">
            <v>A1007</v>
          </cell>
          <cell r="P1415">
            <v>988000</v>
          </cell>
        </row>
        <row r="1416">
          <cell r="D1416" t="str">
            <v>A1354</v>
          </cell>
          <cell r="P1416">
            <v>988000</v>
          </cell>
        </row>
        <row r="1417">
          <cell r="D1417" t="str">
            <v>A1374</v>
          </cell>
          <cell r="P1417">
            <v>988000</v>
          </cell>
        </row>
        <row r="1418">
          <cell r="D1418" t="str">
            <v>A1664</v>
          </cell>
          <cell r="P1418">
            <v>988000</v>
          </cell>
        </row>
        <row r="1419">
          <cell r="D1419" t="str">
            <v>A1667</v>
          </cell>
          <cell r="P1419">
            <v>988000</v>
          </cell>
        </row>
        <row r="1420">
          <cell r="D1420" t="str">
            <v>A1792</v>
          </cell>
          <cell r="P1420">
            <v>988000</v>
          </cell>
        </row>
        <row r="1421">
          <cell r="D1421" t="str">
            <v>A2149</v>
          </cell>
          <cell r="P1421">
            <v>988000</v>
          </cell>
        </row>
        <row r="1422">
          <cell r="D1422" t="str">
            <v>A2290</v>
          </cell>
          <cell r="P1422">
            <v>988000</v>
          </cell>
        </row>
        <row r="1423">
          <cell r="D1423" t="str">
            <v>A2419</v>
          </cell>
          <cell r="P1423">
            <v>988000</v>
          </cell>
        </row>
        <row r="1424">
          <cell r="D1424" t="str">
            <v>A2464</v>
          </cell>
          <cell r="P1424">
            <v>988000</v>
          </cell>
        </row>
        <row r="1425">
          <cell r="D1425" t="str">
            <v>A2466</v>
          </cell>
          <cell r="P1425">
            <v>988000</v>
          </cell>
        </row>
        <row r="1426">
          <cell r="D1426" t="str">
            <v>A2469</v>
          </cell>
          <cell r="P1426">
            <v>988000</v>
          </cell>
        </row>
        <row r="1427">
          <cell r="D1427" t="str">
            <v>A2605</v>
          </cell>
          <cell r="P1427">
            <v>988000</v>
          </cell>
        </row>
        <row r="1428">
          <cell r="D1428" t="str">
            <v>A0813</v>
          </cell>
          <cell r="P1428">
            <v>937000</v>
          </cell>
        </row>
        <row r="1429">
          <cell r="D1429" t="str">
            <v>A1665</v>
          </cell>
          <cell r="P1429">
            <v>937000</v>
          </cell>
        </row>
        <row r="1430">
          <cell r="D1430" t="str">
            <v>A2739</v>
          </cell>
          <cell r="P1430">
            <v>937000</v>
          </cell>
        </row>
        <row r="1431">
          <cell r="D1431" t="str">
            <v>A2869</v>
          </cell>
          <cell r="P1431">
            <v>937000</v>
          </cell>
        </row>
        <row r="1432">
          <cell r="D1432" t="str">
            <v>A2881</v>
          </cell>
          <cell r="P1432">
            <v>937000</v>
          </cell>
        </row>
        <row r="1433">
          <cell r="D1433" t="str">
            <v>A3019</v>
          </cell>
          <cell r="P1433">
            <v>937000</v>
          </cell>
        </row>
        <row r="1434">
          <cell r="D1434" t="str">
            <v>A4536</v>
          </cell>
          <cell r="P1434">
            <v>937000</v>
          </cell>
        </row>
        <row r="1435">
          <cell r="D1435" t="str">
            <v>A2606</v>
          </cell>
          <cell r="P1435">
            <v>869000</v>
          </cell>
        </row>
        <row r="1436">
          <cell r="D1436" t="str">
            <v>A2737</v>
          </cell>
          <cell r="P1436">
            <v>869000</v>
          </cell>
        </row>
        <row r="1437">
          <cell r="D1437" t="str">
            <v>A2876</v>
          </cell>
          <cell r="P1437">
            <v>869000</v>
          </cell>
        </row>
        <row r="1438">
          <cell r="D1438" t="str">
            <v>A2889</v>
          </cell>
          <cell r="P1438">
            <v>869000</v>
          </cell>
        </row>
        <row r="1439">
          <cell r="D1439" t="str">
            <v>A3005</v>
          </cell>
          <cell r="P1439">
            <v>869000</v>
          </cell>
        </row>
        <row r="1440">
          <cell r="D1440" t="str">
            <v>A3015</v>
          </cell>
          <cell r="P1440">
            <v>869000</v>
          </cell>
        </row>
        <row r="1441">
          <cell r="D1441" t="str">
            <v>A3016</v>
          </cell>
          <cell r="P1441">
            <v>869000</v>
          </cell>
        </row>
        <row r="1442">
          <cell r="D1442" t="str">
            <v>A3117</v>
          </cell>
          <cell r="P1442">
            <v>869000</v>
          </cell>
        </row>
        <row r="1443">
          <cell r="D1443" t="str">
            <v>A3137</v>
          </cell>
          <cell r="P1443">
            <v>869000</v>
          </cell>
        </row>
        <row r="1444">
          <cell r="D1444" t="str">
            <v>A3148</v>
          </cell>
          <cell r="P1444">
            <v>869000</v>
          </cell>
        </row>
        <row r="1445">
          <cell r="D1445" t="str">
            <v>A3820</v>
          </cell>
          <cell r="P1445">
            <v>869000</v>
          </cell>
        </row>
        <row r="1446">
          <cell r="D1446" t="str">
            <v>A2289</v>
          </cell>
          <cell r="P1446">
            <v>807000</v>
          </cell>
        </row>
        <row r="1447">
          <cell r="D1447" t="str">
            <v>A3017</v>
          </cell>
          <cell r="P1447">
            <v>807000</v>
          </cell>
        </row>
        <row r="1448">
          <cell r="D1448" t="str">
            <v>A3144</v>
          </cell>
          <cell r="P1448">
            <v>807000</v>
          </cell>
        </row>
        <row r="1449">
          <cell r="D1449" t="str">
            <v>A3145</v>
          </cell>
          <cell r="P1449">
            <v>807000</v>
          </cell>
        </row>
        <row r="1450">
          <cell r="D1450" t="str">
            <v>A3146</v>
          </cell>
          <cell r="P1450">
            <v>807000</v>
          </cell>
        </row>
        <row r="1451">
          <cell r="D1451" t="str">
            <v>A3147</v>
          </cell>
          <cell r="P1451">
            <v>807000</v>
          </cell>
        </row>
        <row r="1452">
          <cell r="D1452" t="str">
            <v>A3298</v>
          </cell>
          <cell r="P1452">
            <v>807000</v>
          </cell>
        </row>
        <row r="1453">
          <cell r="D1453" t="str">
            <v>A3299</v>
          </cell>
          <cell r="P1453">
            <v>807000</v>
          </cell>
        </row>
        <row r="1454">
          <cell r="D1454" t="str">
            <v>A3312</v>
          </cell>
          <cell r="P1454">
            <v>807000</v>
          </cell>
        </row>
        <row r="1455">
          <cell r="D1455" t="str">
            <v>A3400</v>
          </cell>
          <cell r="P1455">
            <v>807000</v>
          </cell>
        </row>
        <row r="1456">
          <cell r="D1456" t="str">
            <v>A3410</v>
          </cell>
          <cell r="P1456">
            <v>807000</v>
          </cell>
        </row>
        <row r="1457">
          <cell r="D1457" t="str">
            <v>A4177</v>
          </cell>
          <cell r="P1457">
            <v>807000</v>
          </cell>
        </row>
        <row r="1458">
          <cell r="D1458" t="str">
            <v>A3404</v>
          </cell>
          <cell r="P1458">
            <v>743000</v>
          </cell>
        </row>
        <row r="1459">
          <cell r="D1459" t="str">
            <v>A3682</v>
          </cell>
          <cell r="P1459">
            <v>743000</v>
          </cell>
        </row>
        <row r="1460">
          <cell r="D1460" t="str">
            <v>A4708</v>
          </cell>
          <cell r="P1460">
            <v>743000</v>
          </cell>
        </row>
        <row r="1461">
          <cell r="D1461" t="str">
            <v>A3881</v>
          </cell>
          <cell r="P1461">
            <v>601000</v>
          </cell>
        </row>
        <row r="1462">
          <cell r="D1462" t="str">
            <v>A3902</v>
          </cell>
          <cell r="P1462">
            <v>601000</v>
          </cell>
        </row>
        <row r="1463">
          <cell r="D1463" t="str">
            <v>A3908</v>
          </cell>
          <cell r="P1463">
            <v>601000</v>
          </cell>
        </row>
        <row r="1464">
          <cell r="D1464" t="str">
            <v>A4085</v>
          </cell>
          <cell r="P1464">
            <v>529000</v>
          </cell>
        </row>
        <row r="1465">
          <cell r="D1465" t="str">
            <v>A4090</v>
          </cell>
          <cell r="P1465">
            <v>529000</v>
          </cell>
        </row>
        <row r="1466">
          <cell r="D1466" t="str">
            <v>A4242</v>
          </cell>
          <cell r="P1466">
            <v>529000</v>
          </cell>
        </row>
        <row r="1467">
          <cell r="D1467" t="str">
            <v>A4255</v>
          </cell>
          <cell r="P1467">
            <v>469000</v>
          </cell>
        </row>
        <row r="1468">
          <cell r="D1468" t="str">
            <v>A4760</v>
          </cell>
          <cell r="P1468">
            <v>469000</v>
          </cell>
        </row>
        <row r="1469">
          <cell r="D1469" t="str">
            <v>A4870</v>
          </cell>
          <cell r="P1469">
            <v>417000</v>
          </cell>
        </row>
        <row r="1470">
          <cell r="D1470" t="str">
            <v>A2530</v>
          </cell>
          <cell r="P1470">
            <v>619000</v>
          </cell>
        </row>
        <row r="1471">
          <cell r="D1471" t="str">
            <v>A0271</v>
          </cell>
          <cell r="P1471">
            <v>1099000</v>
          </cell>
        </row>
        <row r="1472">
          <cell r="D1472" t="str">
            <v>A3843</v>
          </cell>
          <cell r="P1472">
            <v>1099000</v>
          </cell>
        </row>
        <row r="1473">
          <cell r="D1473" t="str">
            <v>A1758</v>
          </cell>
          <cell r="P1473">
            <v>557000</v>
          </cell>
        </row>
        <row r="1474">
          <cell r="D1474" t="str">
            <v>A5222</v>
          </cell>
          <cell r="P1474">
            <v>967000</v>
          </cell>
        </row>
        <row r="1475">
          <cell r="D1475" t="str">
            <v>A5318</v>
          </cell>
          <cell r="P1475">
            <v>800000</v>
          </cell>
        </row>
        <row r="1476">
          <cell r="D1476" t="str">
            <v>A5468</v>
          </cell>
          <cell r="P1476">
            <v>898000</v>
          </cell>
        </row>
        <row r="1477">
          <cell r="D1477" t="str">
            <v>A0479</v>
          </cell>
          <cell r="P1477">
            <v>1862000</v>
          </cell>
        </row>
        <row r="1478">
          <cell r="D1478" t="str">
            <v>A0977</v>
          </cell>
          <cell r="P1478">
            <v>1571000</v>
          </cell>
        </row>
        <row r="1479">
          <cell r="D1479" t="str">
            <v>A4730</v>
          </cell>
          <cell r="P1479">
            <v>1478000</v>
          </cell>
        </row>
        <row r="1480">
          <cell r="D1480" t="str">
            <v>A5485</v>
          </cell>
          <cell r="P1480">
            <v>1388000</v>
          </cell>
        </row>
        <row r="1481">
          <cell r="D1481" t="str">
            <v>A0420</v>
          </cell>
          <cell r="P1481">
            <v>1178000</v>
          </cell>
        </row>
        <row r="1482">
          <cell r="D1482" t="str">
            <v>A0594</v>
          </cell>
          <cell r="P1482">
            <v>1610000</v>
          </cell>
        </row>
        <row r="1483">
          <cell r="D1483" t="str">
            <v>A4730</v>
          </cell>
          <cell r="P1483">
            <v>1610000</v>
          </cell>
        </row>
        <row r="1484">
          <cell r="D1484" t="str">
            <v>A0594</v>
          </cell>
          <cell r="P1484">
            <v>1250000</v>
          </cell>
        </row>
        <row r="1485">
          <cell r="D1485" t="str">
            <v>A0660</v>
          </cell>
          <cell r="P1485">
            <v>830000</v>
          </cell>
        </row>
        <row r="1486">
          <cell r="D1486" t="str">
            <v>A0315</v>
          </cell>
          <cell r="P1486">
            <v>1100000</v>
          </cell>
        </row>
        <row r="1487">
          <cell r="D1487" t="str">
            <v>A4222</v>
          </cell>
          <cell r="P1487">
            <v>954000</v>
          </cell>
        </row>
        <row r="1488">
          <cell r="D1488" t="str">
            <v>A0430</v>
          </cell>
          <cell r="P1488">
            <v>1099000</v>
          </cell>
        </row>
        <row r="1489">
          <cell r="D1489" t="str">
            <v>A0464</v>
          </cell>
          <cell r="P1489">
            <v>1100000</v>
          </cell>
        </row>
        <row r="1490">
          <cell r="D1490" t="str">
            <v>A0823</v>
          </cell>
          <cell r="P1490">
            <v>1100000</v>
          </cell>
        </row>
        <row r="1491">
          <cell r="D1491" t="str">
            <v>A0851</v>
          </cell>
          <cell r="P1491">
            <v>1100000</v>
          </cell>
        </row>
        <row r="1492">
          <cell r="D1492" t="str">
            <v>A4349</v>
          </cell>
          <cell r="P1492">
            <v>417000</v>
          </cell>
        </row>
        <row r="1493">
          <cell r="D1493" t="str">
            <v>A4375</v>
          </cell>
          <cell r="P1493">
            <v>903000</v>
          </cell>
        </row>
        <row r="1494">
          <cell r="D1494" t="str">
            <v>A0977</v>
          </cell>
          <cell r="P1494">
            <v>1250000</v>
          </cell>
        </row>
        <row r="1495">
          <cell r="D1495" t="str">
            <v>A1391</v>
          </cell>
          <cell r="P1495">
            <v>1100000</v>
          </cell>
        </row>
        <row r="1496">
          <cell r="D1496" t="str">
            <v>A2851</v>
          </cell>
          <cell r="P1496">
            <v>1034000</v>
          </cell>
        </row>
        <row r="1497">
          <cell r="D1497" t="str">
            <v>A1770</v>
          </cell>
          <cell r="P1497">
            <v>869000</v>
          </cell>
        </row>
        <row r="1498">
          <cell r="D1498" t="str">
            <v>A2989</v>
          </cell>
          <cell r="P1498">
            <v>869000</v>
          </cell>
        </row>
        <row r="1499">
          <cell r="D1499" t="str">
            <v>A2535</v>
          </cell>
          <cell r="P1499">
            <v>743000</v>
          </cell>
        </row>
        <row r="1500">
          <cell r="D1500" t="str">
            <v>A3503</v>
          </cell>
          <cell r="P1500">
            <v>743000</v>
          </cell>
        </row>
        <row r="1501">
          <cell r="D1501" t="str">
            <v>A1845</v>
          </cell>
          <cell r="P1501">
            <v>601000</v>
          </cell>
        </row>
        <row r="1502">
          <cell r="D1502" t="str">
            <v>A4374</v>
          </cell>
          <cell r="P1502">
            <v>601000</v>
          </cell>
        </row>
        <row r="1503">
          <cell r="D1503" t="str">
            <v>A3473</v>
          </cell>
          <cell r="P1503">
            <v>529000</v>
          </cell>
        </row>
        <row r="1504">
          <cell r="D1504" t="str">
            <v>A4349</v>
          </cell>
          <cell r="P1504">
            <v>417000</v>
          </cell>
        </row>
        <row r="1505">
          <cell r="D1505" t="str">
            <v>A4501</v>
          </cell>
          <cell r="P1505">
            <v>354000</v>
          </cell>
        </row>
        <row r="1506">
          <cell r="D1506" t="str">
            <v>A4681</v>
          </cell>
          <cell r="P1506">
            <v>354000</v>
          </cell>
        </row>
        <row r="1507">
          <cell r="D1507" t="str">
            <v>A4815</v>
          </cell>
          <cell r="P1507">
            <v>354000</v>
          </cell>
        </row>
        <row r="1508">
          <cell r="D1508" t="str">
            <v>A5079</v>
          </cell>
          <cell r="P1508">
            <v>354000</v>
          </cell>
        </row>
        <row r="1509">
          <cell r="D1509" t="str">
            <v>A1423</v>
          </cell>
          <cell r="P1509">
            <v>1100000</v>
          </cell>
        </row>
        <row r="1510">
          <cell r="D1510" t="str">
            <v>A1559</v>
          </cell>
          <cell r="P1510">
            <v>1034000</v>
          </cell>
        </row>
        <row r="1511">
          <cell r="D1511" t="str">
            <v>A1113</v>
          </cell>
          <cell r="P1511">
            <v>937000</v>
          </cell>
        </row>
        <row r="1512">
          <cell r="D1512" t="str">
            <v>A2769</v>
          </cell>
          <cell r="P1512">
            <v>937000</v>
          </cell>
        </row>
        <row r="1513">
          <cell r="D1513" t="str">
            <v>A2691</v>
          </cell>
          <cell r="P1513">
            <v>869000</v>
          </cell>
        </row>
        <row r="1514">
          <cell r="D1514" t="str">
            <v>A3497</v>
          </cell>
          <cell r="P1514">
            <v>743000</v>
          </cell>
        </row>
        <row r="1515">
          <cell r="D1515" t="str">
            <v>A2107</v>
          </cell>
          <cell r="P1515">
            <v>988000</v>
          </cell>
        </row>
        <row r="1516">
          <cell r="D1516" t="str">
            <v>A2900</v>
          </cell>
          <cell r="P1516">
            <v>869000</v>
          </cell>
        </row>
        <row r="1517">
          <cell r="D1517" t="str">
            <v>A3023</v>
          </cell>
          <cell r="P1517">
            <v>869000</v>
          </cell>
        </row>
        <row r="1518">
          <cell r="D1518" t="str">
            <v>A3467</v>
          </cell>
          <cell r="P1518">
            <v>529000</v>
          </cell>
        </row>
        <row r="1519">
          <cell r="D1519" t="str">
            <v>A4460</v>
          </cell>
          <cell r="P1519">
            <v>354000</v>
          </cell>
        </row>
        <row r="1520">
          <cell r="D1520" t="str">
            <v>A4398</v>
          </cell>
          <cell r="P1520">
            <v>1099000</v>
          </cell>
        </row>
        <row r="1521">
          <cell r="D1521" t="str">
            <v>A0450</v>
          </cell>
          <cell r="P1521">
            <v>1100000</v>
          </cell>
        </row>
        <row r="1522">
          <cell r="D1522" t="str">
            <v>A1336</v>
          </cell>
          <cell r="P1522">
            <v>937000</v>
          </cell>
        </row>
        <row r="1523">
          <cell r="D1523" t="str">
            <v>A2623</v>
          </cell>
          <cell r="P1523">
            <v>743000</v>
          </cell>
        </row>
        <row r="1524">
          <cell r="D1524" t="str">
            <v>A4921</v>
          </cell>
          <cell r="P1524">
            <v>354000</v>
          </cell>
        </row>
        <row r="1525">
          <cell r="D1525" t="str">
            <v>A5128</v>
          </cell>
          <cell r="P1525">
            <v>842000</v>
          </cell>
        </row>
        <row r="1526">
          <cell r="D1526" t="str">
            <v>A0969</v>
          </cell>
          <cell r="P1526">
            <v>988000</v>
          </cell>
        </row>
        <row r="1527">
          <cell r="D1527" t="str">
            <v>A1332</v>
          </cell>
          <cell r="P1527">
            <v>988000</v>
          </cell>
        </row>
        <row r="1528">
          <cell r="D1528" t="str">
            <v>A2102</v>
          </cell>
          <cell r="P1528">
            <v>807000</v>
          </cell>
        </row>
        <row r="1529">
          <cell r="D1529" t="str">
            <v>A4013</v>
          </cell>
          <cell r="P1529">
            <v>529000</v>
          </cell>
        </row>
        <row r="1530">
          <cell r="D1530" t="str">
            <v>A3831</v>
          </cell>
          <cell r="P1530">
            <v>417000</v>
          </cell>
        </row>
        <row r="1531">
          <cell r="D1531" t="str">
            <v>A5153</v>
          </cell>
          <cell r="P1531">
            <v>760000</v>
          </cell>
        </row>
        <row r="1532">
          <cell r="D1532" t="str">
            <v>A5492</v>
          </cell>
          <cell r="P1532">
            <v>241000</v>
          </cell>
        </row>
        <row r="1533">
          <cell r="D1533" t="str">
            <v>A2477</v>
          </cell>
          <cell r="P1533">
            <v>937000</v>
          </cell>
        </row>
        <row r="1534">
          <cell r="D1534" t="str">
            <v>A0058</v>
          </cell>
          <cell r="P1534">
            <v>1250000</v>
          </cell>
        </row>
        <row r="1535">
          <cell r="D1535" t="str">
            <v>A0827</v>
          </cell>
          <cell r="P1535">
            <v>1250000</v>
          </cell>
        </row>
        <row r="1536">
          <cell r="D1536" t="str">
            <v>A0450</v>
          </cell>
          <cell r="P1536">
            <v>1100000</v>
          </cell>
        </row>
        <row r="1537">
          <cell r="D1537" t="str">
            <v>A0462</v>
          </cell>
          <cell r="P1537">
            <v>1100000</v>
          </cell>
        </row>
        <row r="1538">
          <cell r="D1538" t="str">
            <v>A4401</v>
          </cell>
          <cell r="P1538">
            <v>1099000</v>
          </cell>
        </row>
        <row r="1539">
          <cell r="D1539" t="str">
            <v>A5349</v>
          </cell>
          <cell r="P1539">
            <v>1099000</v>
          </cell>
        </row>
        <row r="1540">
          <cell r="D1540" t="str">
            <v>A4944</v>
          </cell>
          <cell r="P1540">
            <v>883000</v>
          </cell>
        </row>
        <row r="1541">
          <cell r="D1541" t="str">
            <v>A5481</v>
          </cell>
          <cell r="P1541">
            <v>806000</v>
          </cell>
        </row>
        <row r="1542">
          <cell r="D1542" t="str">
            <v>A0461</v>
          </cell>
          <cell r="P1542">
            <v>1100000</v>
          </cell>
        </row>
        <row r="1543">
          <cell r="D1543" t="str">
            <v>A2124</v>
          </cell>
          <cell r="P1543">
            <v>937000</v>
          </cell>
        </row>
        <row r="1544">
          <cell r="D1544" t="str">
            <v>A2472</v>
          </cell>
          <cell r="P1544">
            <v>937000</v>
          </cell>
        </row>
        <row r="1545">
          <cell r="D1545" t="str">
            <v>A3967</v>
          </cell>
          <cell r="P1545">
            <v>417000</v>
          </cell>
        </row>
        <row r="1546">
          <cell r="D1546" t="str">
            <v>A4904</v>
          </cell>
          <cell r="P1546">
            <v>417000</v>
          </cell>
        </row>
        <row r="1547">
          <cell r="D1547" t="str">
            <v>A0446</v>
          </cell>
          <cell r="P1547">
            <v>1100000</v>
          </cell>
        </row>
        <row r="1548">
          <cell r="D1548" t="str">
            <v>A0463</v>
          </cell>
          <cell r="P1548">
            <v>1100000</v>
          </cell>
        </row>
        <row r="1549">
          <cell r="D1549" t="str">
            <v>A0464</v>
          </cell>
          <cell r="P1549">
            <v>1100000</v>
          </cell>
        </row>
        <row r="1550">
          <cell r="D1550" t="str">
            <v>A1509</v>
          </cell>
          <cell r="P1550">
            <v>1100000</v>
          </cell>
        </row>
        <row r="1551">
          <cell r="D1551" t="str">
            <v>A0969</v>
          </cell>
          <cell r="P1551">
            <v>988000</v>
          </cell>
        </row>
        <row r="1552">
          <cell r="D1552" t="str">
            <v>A0996</v>
          </cell>
          <cell r="P1552">
            <v>988000</v>
          </cell>
        </row>
        <row r="1553">
          <cell r="D1553" t="str">
            <v>A1114</v>
          </cell>
          <cell r="P1553">
            <v>988000</v>
          </cell>
        </row>
        <row r="1554">
          <cell r="D1554" t="str">
            <v>A2686</v>
          </cell>
          <cell r="P1554">
            <v>988000</v>
          </cell>
        </row>
        <row r="1555">
          <cell r="D1555" t="str">
            <v>A1336</v>
          </cell>
          <cell r="P1555">
            <v>937000</v>
          </cell>
        </row>
        <row r="1556">
          <cell r="D1556" t="str">
            <v>A1337</v>
          </cell>
          <cell r="P1556">
            <v>937000</v>
          </cell>
        </row>
        <row r="1557">
          <cell r="D1557" t="str">
            <v>A1816</v>
          </cell>
          <cell r="P1557">
            <v>937000</v>
          </cell>
        </row>
        <row r="1558">
          <cell r="D1558" t="str">
            <v>A3525</v>
          </cell>
          <cell r="P1558">
            <v>869000</v>
          </cell>
        </row>
        <row r="1559">
          <cell r="D1559" t="str">
            <v>A2296</v>
          </cell>
          <cell r="P1559">
            <v>807000</v>
          </cell>
        </row>
        <row r="1560">
          <cell r="D1560" t="str">
            <v>A2198</v>
          </cell>
          <cell r="P1560">
            <v>601000</v>
          </cell>
        </row>
        <row r="1561">
          <cell r="D1561" t="str">
            <v>A2796</v>
          </cell>
          <cell r="P1561">
            <v>601000</v>
          </cell>
        </row>
        <row r="1562">
          <cell r="D1562" t="str">
            <v>A3713</v>
          </cell>
          <cell r="P1562">
            <v>469000</v>
          </cell>
        </row>
        <row r="1563">
          <cell r="D1563" t="str">
            <v>A3715</v>
          </cell>
          <cell r="P1563">
            <v>469000</v>
          </cell>
        </row>
        <row r="1564">
          <cell r="D1564" t="str">
            <v>A4640</v>
          </cell>
          <cell r="P1564">
            <v>469000</v>
          </cell>
        </row>
        <row r="1565">
          <cell r="D1565" t="str">
            <v>A4921</v>
          </cell>
          <cell r="P1565">
            <v>354000</v>
          </cell>
        </row>
        <row r="1566">
          <cell r="D1566" t="str">
            <v>A4922</v>
          </cell>
          <cell r="P1566">
            <v>354000</v>
          </cell>
        </row>
        <row r="1567">
          <cell r="D1567" t="str">
            <v>A5349</v>
          </cell>
          <cell r="P1567">
            <v>1099000</v>
          </cell>
        </row>
        <row r="1568">
          <cell r="D1568" t="str">
            <v>A4943</v>
          </cell>
          <cell r="P1568">
            <v>878000</v>
          </cell>
        </row>
        <row r="1569">
          <cell r="D1569" t="str">
            <v>A5127</v>
          </cell>
          <cell r="P1569">
            <v>828000</v>
          </cell>
        </row>
        <row r="1570">
          <cell r="D1570" t="str">
            <v>A5128</v>
          </cell>
          <cell r="P1570">
            <v>842000</v>
          </cell>
        </row>
        <row r="1571">
          <cell r="D1571" t="str">
            <v>A5351</v>
          </cell>
          <cell r="P1571">
            <v>760000</v>
          </cell>
        </row>
        <row r="1572">
          <cell r="D1572" t="str">
            <v>A0446</v>
          </cell>
          <cell r="P1572">
            <v>1100000</v>
          </cell>
        </row>
        <row r="1573">
          <cell r="D1573" t="str">
            <v>A0981</v>
          </cell>
          <cell r="P1573">
            <v>1034000</v>
          </cell>
        </row>
        <row r="1574">
          <cell r="D1574" t="str">
            <v>A1159</v>
          </cell>
          <cell r="P1574">
            <v>1034000</v>
          </cell>
        </row>
        <row r="1575">
          <cell r="D1575" t="str">
            <v>A2198</v>
          </cell>
          <cell r="P1575">
            <v>601000</v>
          </cell>
        </row>
        <row r="1576">
          <cell r="D1576" t="str">
            <v>A3713</v>
          </cell>
          <cell r="P1576">
            <v>469000</v>
          </cell>
        </row>
        <row r="1577">
          <cell r="D1577" t="str">
            <v>A4944</v>
          </cell>
          <cell r="P1577">
            <v>883000</v>
          </cell>
        </row>
        <row r="1578">
          <cell r="D1578" t="str">
            <v>A4970</v>
          </cell>
          <cell r="P1578">
            <v>770000</v>
          </cell>
        </row>
        <row r="1579">
          <cell r="D1579" t="str">
            <v>A4707</v>
          </cell>
          <cell r="P1579">
            <v>485000</v>
          </cell>
        </row>
        <row r="1580">
          <cell r="D1580" t="str">
            <v>A0452</v>
          </cell>
          <cell r="P1580">
            <v>1100000</v>
          </cell>
        </row>
        <row r="1581">
          <cell r="D1581" t="str">
            <v>A0888</v>
          </cell>
          <cell r="P1581">
            <v>1100000</v>
          </cell>
        </row>
        <row r="1582">
          <cell r="D1582" t="str">
            <v>A1862</v>
          </cell>
          <cell r="P1582">
            <v>988000</v>
          </cell>
        </row>
        <row r="1583">
          <cell r="D1583" t="str">
            <v>A1342</v>
          </cell>
          <cell r="P1583">
            <v>937000</v>
          </cell>
        </row>
        <row r="1584">
          <cell r="D1584" t="str">
            <v>A1623</v>
          </cell>
          <cell r="P1584">
            <v>937000</v>
          </cell>
        </row>
        <row r="1585">
          <cell r="D1585" t="str">
            <v>A1625</v>
          </cell>
          <cell r="P1585">
            <v>937000</v>
          </cell>
        </row>
        <row r="1586">
          <cell r="D1586" t="str">
            <v>A2611</v>
          </cell>
          <cell r="P1586">
            <v>937000</v>
          </cell>
        </row>
        <row r="1587">
          <cell r="D1587" t="str">
            <v>A2729</v>
          </cell>
          <cell r="P1587">
            <v>937000</v>
          </cell>
        </row>
        <row r="1588">
          <cell r="D1588" t="str">
            <v>A1120</v>
          </cell>
          <cell r="P1588">
            <v>869000</v>
          </cell>
        </row>
        <row r="1589">
          <cell r="D1589" t="str">
            <v>A1630</v>
          </cell>
          <cell r="P1589">
            <v>869000</v>
          </cell>
        </row>
        <row r="1590">
          <cell r="D1590" t="str">
            <v>A1773</v>
          </cell>
          <cell r="P1590">
            <v>869000</v>
          </cell>
        </row>
        <row r="1591">
          <cell r="D1591" t="str">
            <v>A2123</v>
          </cell>
          <cell r="P1591">
            <v>869000</v>
          </cell>
        </row>
        <row r="1592">
          <cell r="D1592" t="str">
            <v>A2125</v>
          </cell>
          <cell r="P1592">
            <v>869000</v>
          </cell>
        </row>
        <row r="1593">
          <cell r="D1593" t="str">
            <v>A2126</v>
          </cell>
          <cell r="P1593">
            <v>869000</v>
          </cell>
        </row>
        <row r="1594">
          <cell r="D1594" t="str">
            <v>A2757</v>
          </cell>
          <cell r="P1594">
            <v>869000</v>
          </cell>
        </row>
        <row r="1595">
          <cell r="D1595" t="str">
            <v>A2473</v>
          </cell>
          <cell r="P1595">
            <v>807000</v>
          </cell>
        </row>
        <row r="1596">
          <cell r="D1596" t="str">
            <v>A3020</v>
          </cell>
          <cell r="P1596">
            <v>807000</v>
          </cell>
        </row>
        <row r="1597">
          <cell r="D1597" t="str">
            <v>A3150</v>
          </cell>
          <cell r="P1597">
            <v>601000</v>
          </cell>
        </row>
        <row r="1598">
          <cell r="D1598" t="str">
            <v>A3586</v>
          </cell>
          <cell r="P1598">
            <v>601000</v>
          </cell>
        </row>
        <row r="1599">
          <cell r="D1599" t="str">
            <v>A3686</v>
          </cell>
          <cell r="P1599">
            <v>601000</v>
          </cell>
        </row>
        <row r="1600">
          <cell r="D1600" t="str">
            <v>A3691</v>
          </cell>
          <cell r="P1600">
            <v>601000</v>
          </cell>
        </row>
        <row r="1601">
          <cell r="D1601" t="str">
            <v>A3318</v>
          </cell>
          <cell r="P1601">
            <v>529000</v>
          </cell>
        </row>
        <row r="1602">
          <cell r="D1602" t="str">
            <v>A3587</v>
          </cell>
          <cell r="P1602">
            <v>529000</v>
          </cell>
        </row>
        <row r="1603">
          <cell r="D1603" t="str">
            <v>A4091</v>
          </cell>
          <cell r="P1603">
            <v>529000</v>
          </cell>
        </row>
        <row r="1604">
          <cell r="D1604" t="str">
            <v>A4092</v>
          </cell>
          <cell r="P1604">
            <v>529000</v>
          </cell>
        </row>
        <row r="1605">
          <cell r="D1605" t="str">
            <v>A3788</v>
          </cell>
          <cell r="P1605">
            <v>469000</v>
          </cell>
        </row>
        <row r="1606">
          <cell r="D1606" t="str">
            <v>A3811</v>
          </cell>
          <cell r="P1606">
            <v>469000</v>
          </cell>
        </row>
        <row r="1607">
          <cell r="D1607" t="str">
            <v>A4301</v>
          </cell>
          <cell r="P1607">
            <v>469000</v>
          </cell>
        </row>
        <row r="1608">
          <cell r="D1608" t="str">
            <v>A3911</v>
          </cell>
          <cell r="P1608">
            <v>417000</v>
          </cell>
        </row>
        <row r="1609">
          <cell r="D1609" t="str">
            <v>A4351</v>
          </cell>
          <cell r="P1609">
            <v>354000</v>
          </cell>
        </row>
        <row r="1610">
          <cell r="D1610" t="str">
            <v>A5280</v>
          </cell>
          <cell r="P1610">
            <v>354000</v>
          </cell>
        </row>
        <row r="1611">
          <cell r="D1611" t="str">
            <v>A5098</v>
          </cell>
          <cell r="P1611">
            <v>764000</v>
          </cell>
        </row>
        <row r="1612">
          <cell r="D1612" t="str">
            <v>A5314</v>
          </cell>
          <cell r="P1612">
            <v>765000</v>
          </cell>
        </row>
        <row r="1613">
          <cell r="D1613" t="str">
            <v>A0448</v>
          </cell>
          <cell r="P1613">
            <v>629000</v>
          </cell>
        </row>
        <row r="1614">
          <cell r="D1614" t="str">
            <v>A0460</v>
          </cell>
          <cell r="P1614">
            <v>567000</v>
          </cell>
        </row>
        <row r="1615">
          <cell r="D1615" t="str">
            <v>A0465</v>
          </cell>
          <cell r="P1615">
            <v>1100000</v>
          </cell>
        </row>
        <row r="1616">
          <cell r="D1616" t="str">
            <v>A0475</v>
          </cell>
          <cell r="P1616">
            <v>1100000</v>
          </cell>
        </row>
        <row r="1617">
          <cell r="D1617" t="str">
            <v>A0410</v>
          </cell>
          <cell r="P1617">
            <v>1034000</v>
          </cell>
        </row>
        <row r="1618">
          <cell r="D1618" t="str">
            <v>A1335</v>
          </cell>
          <cell r="P1618">
            <v>1034000</v>
          </cell>
        </row>
        <row r="1619">
          <cell r="D1619" t="str">
            <v>A0996</v>
          </cell>
          <cell r="P1619">
            <v>988000</v>
          </cell>
        </row>
        <row r="1620">
          <cell r="D1620" t="str">
            <v>A1339</v>
          </cell>
          <cell r="P1620">
            <v>937000</v>
          </cell>
        </row>
        <row r="1621">
          <cell r="D1621" t="str">
            <v>A2416</v>
          </cell>
          <cell r="P1621">
            <v>937000</v>
          </cell>
        </row>
        <row r="1622">
          <cell r="D1622" t="str">
            <v>A2612</v>
          </cell>
          <cell r="P1622">
            <v>937000</v>
          </cell>
        </row>
        <row r="1623">
          <cell r="D1623" t="str">
            <v>A1627</v>
          </cell>
          <cell r="P1623">
            <v>869000</v>
          </cell>
        </row>
        <row r="1624">
          <cell r="D1624" t="str">
            <v>A3057</v>
          </cell>
          <cell r="P1624">
            <v>869000</v>
          </cell>
        </row>
        <row r="1625">
          <cell r="D1625" t="str">
            <v>A2300</v>
          </cell>
          <cell r="P1625">
            <v>807000</v>
          </cell>
        </row>
        <row r="1626">
          <cell r="D1626" t="str">
            <v>A3415</v>
          </cell>
          <cell r="P1626">
            <v>743000</v>
          </cell>
        </row>
        <row r="1627">
          <cell r="D1627" t="str">
            <v>A3982</v>
          </cell>
          <cell r="P1627">
            <v>601000</v>
          </cell>
        </row>
        <row r="1628">
          <cell r="D1628" t="str">
            <v>A4169</v>
          </cell>
          <cell r="P1628">
            <v>601000</v>
          </cell>
        </row>
        <row r="1629">
          <cell r="D1629" t="str">
            <v>A4094</v>
          </cell>
          <cell r="P1629">
            <v>529000</v>
          </cell>
        </row>
        <row r="1630">
          <cell r="D1630" t="str">
            <v>A4099</v>
          </cell>
          <cell r="P1630">
            <v>529000</v>
          </cell>
        </row>
        <row r="1631">
          <cell r="D1631" t="str">
            <v>A3594</v>
          </cell>
          <cell r="P1631">
            <v>469000</v>
          </cell>
        </row>
        <row r="1632">
          <cell r="D1632" t="str">
            <v>A3689</v>
          </cell>
          <cell r="P1632">
            <v>469000</v>
          </cell>
        </row>
        <row r="1633">
          <cell r="D1633" t="str">
            <v>A3789</v>
          </cell>
          <cell r="P1633">
            <v>469000</v>
          </cell>
        </row>
        <row r="1634">
          <cell r="D1634" t="str">
            <v>A4468</v>
          </cell>
          <cell r="P1634">
            <v>469000</v>
          </cell>
        </row>
        <row r="1635">
          <cell r="D1635" t="str">
            <v>A4643</v>
          </cell>
          <cell r="P1635">
            <v>469000</v>
          </cell>
        </row>
        <row r="1636">
          <cell r="D1636" t="str">
            <v>A3913</v>
          </cell>
          <cell r="P1636">
            <v>417000</v>
          </cell>
        </row>
        <row r="1637">
          <cell r="D1637" t="str">
            <v>A3914</v>
          </cell>
          <cell r="P1637">
            <v>417000</v>
          </cell>
        </row>
        <row r="1638">
          <cell r="D1638" t="str">
            <v>A4798</v>
          </cell>
          <cell r="P1638">
            <v>417000</v>
          </cell>
        </row>
        <row r="1639">
          <cell r="D1639" t="str">
            <v>A4907</v>
          </cell>
          <cell r="P1639">
            <v>417000</v>
          </cell>
        </row>
        <row r="1640">
          <cell r="D1640" t="str">
            <v>A5078</v>
          </cell>
          <cell r="P1640">
            <v>354000</v>
          </cell>
        </row>
        <row r="1641">
          <cell r="D1641" t="str">
            <v>A5097</v>
          </cell>
          <cell r="P1641">
            <v>764000</v>
          </cell>
        </row>
        <row r="1642">
          <cell r="D1642" t="str">
            <v>A4735</v>
          </cell>
          <cell r="P1642">
            <v>607000</v>
          </cell>
        </row>
        <row r="1643">
          <cell r="D1643" t="str">
            <v>A4850</v>
          </cell>
          <cell r="P1643">
            <v>331000</v>
          </cell>
        </row>
        <row r="1644">
          <cell r="D1644" t="str">
            <v>A0286</v>
          </cell>
          <cell r="P1644">
            <v>1034000</v>
          </cell>
        </row>
        <row r="1645">
          <cell r="D1645" t="str">
            <v>A2141</v>
          </cell>
          <cell r="P1645">
            <v>988000</v>
          </cell>
        </row>
        <row r="1646">
          <cell r="D1646" t="str">
            <v>A2297</v>
          </cell>
          <cell r="P1646">
            <v>988000</v>
          </cell>
        </row>
        <row r="1647">
          <cell r="D1647" t="str">
            <v>A2474</v>
          </cell>
          <cell r="P1647">
            <v>807000</v>
          </cell>
        </row>
        <row r="1648">
          <cell r="D1648" t="str">
            <v>A2758</v>
          </cell>
          <cell r="P1648">
            <v>743000</v>
          </cell>
        </row>
        <row r="1649">
          <cell r="D1649" t="str">
            <v>A2896</v>
          </cell>
          <cell r="P1649">
            <v>743000</v>
          </cell>
        </row>
        <row r="1650">
          <cell r="D1650" t="str">
            <v>A3915</v>
          </cell>
          <cell r="P1650">
            <v>469000</v>
          </cell>
        </row>
        <row r="1651">
          <cell r="D1651" t="str">
            <v>A4908</v>
          </cell>
          <cell r="P1651">
            <v>417000</v>
          </cell>
        </row>
        <row r="1652">
          <cell r="D1652" t="str">
            <v>A4306</v>
          </cell>
          <cell r="P1652">
            <v>354000</v>
          </cell>
        </row>
        <row r="1653">
          <cell r="D1653" t="str">
            <v>A4647</v>
          </cell>
          <cell r="P1653">
            <v>354000</v>
          </cell>
        </row>
        <row r="1654">
          <cell r="D1654" t="str">
            <v>A0694</v>
          </cell>
          <cell r="P1654">
            <v>1100000</v>
          </cell>
        </row>
        <row r="1655">
          <cell r="D1655" t="str">
            <v>A0952</v>
          </cell>
          <cell r="P1655">
            <v>1100000</v>
          </cell>
        </row>
        <row r="1656">
          <cell r="D1656" t="str">
            <v>A1146</v>
          </cell>
          <cell r="P1656">
            <v>1100000</v>
          </cell>
        </row>
        <row r="1657">
          <cell r="D1657" t="str">
            <v>A1778</v>
          </cell>
          <cell r="P1657">
            <v>1100000</v>
          </cell>
        </row>
        <row r="1658">
          <cell r="D1658" t="str">
            <v>A0316</v>
          </cell>
          <cell r="P1658">
            <v>1034000</v>
          </cell>
        </row>
        <row r="1659">
          <cell r="D1659" t="str">
            <v>A1375</v>
          </cell>
          <cell r="P1659">
            <v>1034000</v>
          </cell>
        </row>
        <row r="1660">
          <cell r="D1660" t="str">
            <v>A1376</v>
          </cell>
          <cell r="P1660">
            <v>1034000</v>
          </cell>
        </row>
        <row r="1661">
          <cell r="D1661" t="str">
            <v>A1373</v>
          </cell>
          <cell r="P1661">
            <v>988000</v>
          </cell>
        </row>
        <row r="1662">
          <cell r="D1662" t="str">
            <v>A1639</v>
          </cell>
          <cell r="P1662">
            <v>988000</v>
          </cell>
        </row>
        <row r="1663">
          <cell r="D1663" t="str">
            <v>A2120</v>
          </cell>
          <cell r="P1663">
            <v>988000</v>
          </cell>
        </row>
        <row r="1664">
          <cell r="D1664" t="str">
            <v>A2476</v>
          </cell>
          <cell r="P1664">
            <v>988000</v>
          </cell>
        </row>
        <row r="1665">
          <cell r="D1665" t="str">
            <v>A3543</v>
          </cell>
          <cell r="P1665">
            <v>988000</v>
          </cell>
        </row>
        <row r="1666">
          <cell r="D1666" t="str">
            <v>A1825</v>
          </cell>
          <cell r="P1666">
            <v>937000</v>
          </cell>
        </row>
        <row r="1667">
          <cell r="D1667" t="str">
            <v>A2294</v>
          </cell>
          <cell r="P1667">
            <v>937000</v>
          </cell>
        </row>
        <row r="1668">
          <cell r="D1668" t="str">
            <v>A2299</v>
          </cell>
          <cell r="P1668">
            <v>937000</v>
          </cell>
        </row>
        <row r="1669">
          <cell r="D1669" t="str">
            <v>A2607</v>
          </cell>
          <cell r="P1669">
            <v>937000</v>
          </cell>
        </row>
        <row r="1670">
          <cell r="D1670" t="str">
            <v>A2608</v>
          </cell>
          <cell r="P1670">
            <v>937000</v>
          </cell>
        </row>
        <row r="1671">
          <cell r="D1671" t="str">
            <v>A2613</v>
          </cell>
          <cell r="P1671">
            <v>937000</v>
          </cell>
        </row>
        <row r="1672">
          <cell r="D1672" t="str">
            <v>A2753</v>
          </cell>
          <cell r="P1672">
            <v>937000</v>
          </cell>
        </row>
        <row r="1673">
          <cell r="D1673" t="str">
            <v>A2760</v>
          </cell>
          <cell r="P1673">
            <v>937000</v>
          </cell>
        </row>
        <row r="1674">
          <cell r="D1674" t="str">
            <v>A2771</v>
          </cell>
          <cell r="P1674">
            <v>937000</v>
          </cell>
        </row>
        <row r="1675">
          <cell r="D1675" t="str">
            <v>A3756</v>
          </cell>
          <cell r="P1675">
            <v>937000</v>
          </cell>
        </row>
        <row r="1676">
          <cell r="D1676" t="str">
            <v>A2132</v>
          </cell>
          <cell r="P1676">
            <v>869000</v>
          </cell>
        </row>
        <row r="1677">
          <cell r="D1677" t="str">
            <v>A2172</v>
          </cell>
          <cell r="P1677">
            <v>869000</v>
          </cell>
        </row>
        <row r="1678">
          <cell r="D1678" t="str">
            <v>A2777</v>
          </cell>
          <cell r="P1678">
            <v>869000</v>
          </cell>
        </row>
        <row r="1679">
          <cell r="D1679" t="str">
            <v>A2892</v>
          </cell>
          <cell r="P1679">
            <v>869000</v>
          </cell>
        </row>
        <row r="1680">
          <cell r="D1680" t="str">
            <v>A3139</v>
          </cell>
          <cell r="P1680">
            <v>869000</v>
          </cell>
        </row>
        <row r="1681">
          <cell r="D1681" t="str">
            <v>A2759</v>
          </cell>
          <cell r="P1681">
            <v>807000</v>
          </cell>
        </row>
        <row r="1682">
          <cell r="D1682" t="str">
            <v>A2898</v>
          </cell>
          <cell r="P1682">
            <v>807000</v>
          </cell>
        </row>
        <row r="1683">
          <cell r="D1683" t="str">
            <v>A3030</v>
          </cell>
          <cell r="P1683">
            <v>807000</v>
          </cell>
        </row>
        <row r="1684">
          <cell r="D1684" t="str">
            <v>A3032</v>
          </cell>
          <cell r="P1684">
            <v>807000</v>
          </cell>
        </row>
        <row r="1685">
          <cell r="D1685" t="str">
            <v>A3141</v>
          </cell>
          <cell r="P1685">
            <v>807000</v>
          </cell>
        </row>
        <row r="1686">
          <cell r="D1686" t="str">
            <v>A3417</v>
          </cell>
          <cell r="P1686">
            <v>743000</v>
          </cell>
        </row>
        <row r="1687">
          <cell r="D1687" t="str">
            <v>A3501</v>
          </cell>
          <cell r="P1687">
            <v>743000</v>
          </cell>
        </row>
        <row r="1688">
          <cell r="D1688" t="str">
            <v>A3680</v>
          </cell>
          <cell r="P1688">
            <v>601000</v>
          </cell>
        </row>
        <row r="1689">
          <cell r="D1689" t="str">
            <v>A3544</v>
          </cell>
          <cell r="P1689">
            <v>529000</v>
          </cell>
        </row>
        <row r="1690">
          <cell r="D1690" t="str">
            <v>A3917</v>
          </cell>
          <cell r="P1690">
            <v>529000</v>
          </cell>
        </row>
        <row r="1691">
          <cell r="D1691" t="str">
            <v>A4084</v>
          </cell>
          <cell r="P1691">
            <v>529000</v>
          </cell>
        </row>
        <row r="1692">
          <cell r="D1692" t="str">
            <v>A4100</v>
          </cell>
          <cell r="P1692">
            <v>529000</v>
          </cell>
        </row>
        <row r="1693">
          <cell r="D1693" t="str">
            <v>A4101</v>
          </cell>
          <cell r="P1693">
            <v>529000</v>
          </cell>
        </row>
        <row r="1694">
          <cell r="D1694" t="str">
            <v>A4299</v>
          </cell>
          <cell r="P1694">
            <v>529000</v>
          </cell>
        </row>
        <row r="1695">
          <cell r="D1695" t="str">
            <v>A4464</v>
          </cell>
          <cell r="P1695">
            <v>469000</v>
          </cell>
        </row>
        <row r="1696">
          <cell r="D1696" t="str">
            <v>A4466</v>
          </cell>
          <cell r="P1696">
            <v>469000</v>
          </cell>
        </row>
        <row r="1697">
          <cell r="D1697" t="str">
            <v>A4469</v>
          </cell>
          <cell r="P1697">
            <v>469000</v>
          </cell>
        </row>
        <row r="1698">
          <cell r="D1698" t="str">
            <v>A4644</v>
          </cell>
          <cell r="P1698">
            <v>469000</v>
          </cell>
        </row>
        <row r="1699">
          <cell r="D1699" t="str">
            <v>A4645</v>
          </cell>
          <cell r="P1699">
            <v>469000</v>
          </cell>
        </row>
        <row r="1700">
          <cell r="D1700" t="str">
            <v>A4802</v>
          </cell>
          <cell r="P1700">
            <v>417000</v>
          </cell>
        </row>
        <row r="1701">
          <cell r="D1701" t="str">
            <v>A4909</v>
          </cell>
          <cell r="P1701">
            <v>417000</v>
          </cell>
        </row>
        <row r="1702">
          <cell r="D1702" t="str">
            <v>A4910</v>
          </cell>
          <cell r="P1702">
            <v>417000</v>
          </cell>
        </row>
        <row r="1703">
          <cell r="D1703" t="str">
            <v>A5063</v>
          </cell>
          <cell r="P1703">
            <v>417000</v>
          </cell>
        </row>
        <row r="1704">
          <cell r="D1704" t="str">
            <v>A5286</v>
          </cell>
          <cell r="P1704">
            <v>417000</v>
          </cell>
        </row>
        <row r="1705">
          <cell r="D1705" t="str">
            <v>A5064</v>
          </cell>
          <cell r="P1705">
            <v>354000</v>
          </cell>
        </row>
        <row r="1706">
          <cell r="D1706" t="str">
            <v>A5065</v>
          </cell>
          <cell r="P1706">
            <v>354000</v>
          </cell>
        </row>
        <row r="1707">
          <cell r="D1707" t="str">
            <v>A5077</v>
          </cell>
          <cell r="P1707">
            <v>354000</v>
          </cell>
        </row>
        <row r="1708">
          <cell r="D1708" t="str">
            <v>A5281</v>
          </cell>
          <cell r="P1708">
            <v>354000</v>
          </cell>
        </row>
        <row r="1709">
          <cell r="D1709" t="str">
            <v>A5416</v>
          </cell>
          <cell r="P1709">
            <v>354000</v>
          </cell>
        </row>
        <row r="1710">
          <cell r="D1710" t="str">
            <v>A0254</v>
          </cell>
          <cell r="P1710">
            <v>485000</v>
          </cell>
        </row>
        <row r="1711">
          <cell r="D1711" t="str">
            <v>A0258</v>
          </cell>
          <cell r="P1711">
            <v>570000</v>
          </cell>
        </row>
        <row r="1712">
          <cell r="D1712" t="str">
            <v>A0312</v>
          </cell>
          <cell r="P1712">
            <v>567000</v>
          </cell>
        </row>
        <row r="1713">
          <cell r="D1713" t="str">
            <v>A0382</v>
          </cell>
          <cell r="P1713">
            <v>788000</v>
          </cell>
        </row>
        <row r="1714">
          <cell r="D1714" t="str">
            <v>A0473</v>
          </cell>
          <cell r="P1714">
            <v>426000</v>
          </cell>
        </row>
        <row r="1715">
          <cell r="D1715" t="str">
            <v>A1257</v>
          </cell>
          <cell r="P1715">
            <v>570000</v>
          </cell>
        </row>
        <row r="1716">
          <cell r="D1716" t="str">
            <v>A1436</v>
          </cell>
          <cell r="P1716">
            <v>587000</v>
          </cell>
        </row>
        <row r="1717">
          <cell r="D1717" t="str">
            <v>A4402</v>
          </cell>
          <cell r="P1717">
            <v>321000</v>
          </cell>
        </row>
        <row r="1718">
          <cell r="D1718" t="str">
            <v>A0688</v>
          </cell>
          <cell r="P1718">
            <v>1250000</v>
          </cell>
        </row>
        <row r="1719">
          <cell r="D1719" t="str">
            <v>A0157</v>
          </cell>
          <cell r="P1719">
            <v>1100000</v>
          </cell>
        </row>
        <row r="1720">
          <cell r="D1720" t="str">
            <v>A1243</v>
          </cell>
          <cell r="P1720">
            <v>1100000</v>
          </cell>
        </row>
        <row r="1721">
          <cell r="D1721" t="str">
            <v>A1597</v>
          </cell>
          <cell r="P1721">
            <v>1100000</v>
          </cell>
        </row>
        <row r="1722">
          <cell r="D1722" t="str">
            <v>A4578</v>
          </cell>
          <cell r="P1722">
            <v>768000</v>
          </cell>
        </row>
        <row r="1723">
          <cell r="D1723" t="str">
            <v>A5096</v>
          </cell>
          <cell r="P1723">
            <v>798000</v>
          </cell>
        </row>
        <row r="1724">
          <cell r="D1724" t="str">
            <v>A5350</v>
          </cell>
          <cell r="P1724">
            <v>803000</v>
          </cell>
        </row>
        <row r="1725">
          <cell r="D1725" t="str">
            <v>A1559</v>
          </cell>
          <cell r="P1725">
            <v>1034000</v>
          </cell>
        </row>
        <row r="1726">
          <cell r="D1726" t="str">
            <v>A2553</v>
          </cell>
          <cell r="P1726">
            <v>1034000</v>
          </cell>
        </row>
        <row r="1727">
          <cell r="D1727" t="str">
            <v>A2989</v>
          </cell>
          <cell r="P1727">
            <v>869000</v>
          </cell>
        </row>
        <row r="1728">
          <cell r="D1728" t="str">
            <v>A1851</v>
          </cell>
          <cell r="P1728">
            <v>807000</v>
          </cell>
        </row>
        <row r="1729">
          <cell r="D1729" t="str">
            <v>A4218</v>
          </cell>
          <cell r="P1729">
            <v>529000</v>
          </cell>
        </row>
        <row r="1730">
          <cell r="D1730" t="str">
            <v>A4297</v>
          </cell>
          <cell r="P1730">
            <v>469000</v>
          </cell>
        </row>
        <row r="1731">
          <cell r="D1731" t="str">
            <v>A4137</v>
          </cell>
          <cell r="P1731">
            <v>354000</v>
          </cell>
        </row>
        <row r="1732">
          <cell r="D1732" t="str">
            <v>A4353</v>
          </cell>
          <cell r="P1732">
            <v>354000</v>
          </cell>
        </row>
        <row r="1733">
          <cell r="D1733" t="str">
            <v>A4355</v>
          </cell>
          <cell r="P1733">
            <v>354000</v>
          </cell>
        </row>
        <row r="1734">
          <cell r="D1734" t="str">
            <v>A0823</v>
          </cell>
          <cell r="P1734">
            <v>1100000</v>
          </cell>
        </row>
        <row r="1735">
          <cell r="D1735" t="str">
            <v>A1597</v>
          </cell>
          <cell r="P1735">
            <v>1100000</v>
          </cell>
        </row>
        <row r="1736">
          <cell r="D1736" t="str">
            <v>A1162</v>
          </cell>
          <cell r="P1736">
            <v>1034000</v>
          </cell>
        </row>
        <row r="1737">
          <cell r="D1737" t="str">
            <v>A2553</v>
          </cell>
          <cell r="P1737">
            <v>1034000</v>
          </cell>
        </row>
        <row r="1738">
          <cell r="D1738" t="str">
            <v>A2111</v>
          </cell>
          <cell r="P1738">
            <v>988000</v>
          </cell>
        </row>
        <row r="1739">
          <cell r="D1739" t="str">
            <v>A2302</v>
          </cell>
          <cell r="P1739">
            <v>988000</v>
          </cell>
        </row>
        <row r="1740">
          <cell r="D1740" t="str">
            <v>A2306</v>
          </cell>
          <cell r="P1740">
            <v>937000</v>
          </cell>
        </row>
        <row r="1741">
          <cell r="D1741" t="str">
            <v>A2620</v>
          </cell>
          <cell r="P1741">
            <v>807000</v>
          </cell>
        </row>
        <row r="1742">
          <cell r="D1742" t="str">
            <v>A3376</v>
          </cell>
          <cell r="P1742">
            <v>601000</v>
          </cell>
        </row>
        <row r="1743">
          <cell r="D1743" t="str">
            <v>A3604</v>
          </cell>
          <cell r="P1743">
            <v>601000</v>
          </cell>
        </row>
        <row r="1744">
          <cell r="D1744" t="str">
            <v>A3692</v>
          </cell>
          <cell r="P1744">
            <v>601000</v>
          </cell>
        </row>
        <row r="1745">
          <cell r="D1745" t="str">
            <v>A3716</v>
          </cell>
          <cell r="P1745">
            <v>529000</v>
          </cell>
        </row>
        <row r="1746">
          <cell r="D1746" t="str">
            <v>A3919</v>
          </cell>
          <cell r="P1746">
            <v>529000</v>
          </cell>
        </row>
        <row r="1747">
          <cell r="D1747" t="str">
            <v>A3798</v>
          </cell>
          <cell r="P1747">
            <v>469000</v>
          </cell>
        </row>
        <row r="1748">
          <cell r="D1748" t="str">
            <v>A4324</v>
          </cell>
          <cell r="P1748">
            <v>469000</v>
          </cell>
        </row>
        <row r="1749">
          <cell r="D1749" t="str">
            <v>A4376</v>
          </cell>
          <cell r="P1749">
            <v>469000</v>
          </cell>
        </row>
        <row r="1750">
          <cell r="D1750" t="str">
            <v>A4641</v>
          </cell>
          <cell r="P1750">
            <v>469000</v>
          </cell>
        </row>
        <row r="1751">
          <cell r="D1751" t="str">
            <v>A4650</v>
          </cell>
          <cell r="P1751">
            <v>469000</v>
          </cell>
        </row>
        <row r="1752">
          <cell r="D1752" t="str">
            <v>A3949</v>
          </cell>
          <cell r="P1752">
            <v>417000</v>
          </cell>
        </row>
        <row r="1753">
          <cell r="D1753" t="str">
            <v>A5066</v>
          </cell>
          <cell r="P1753">
            <v>354000</v>
          </cell>
        </row>
        <row r="1754">
          <cell r="D1754" t="str">
            <v>A1585</v>
          </cell>
          <cell r="P1754">
            <v>1100000</v>
          </cell>
        </row>
        <row r="1755">
          <cell r="D1755" t="str">
            <v>A0826</v>
          </cell>
          <cell r="P1755">
            <v>1034000</v>
          </cell>
        </row>
        <row r="1756">
          <cell r="D1756" t="str">
            <v>A1165</v>
          </cell>
          <cell r="P1756">
            <v>988000</v>
          </cell>
        </row>
        <row r="1757">
          <cell r="D1757" t="str">
            <v>A2478</v>
          </cell>
          <cell r="P1757">
            <v>988000</v>
          </cell>
        </row>
        <row r="1758">
          <cell r="D1758" t="str">
            <v>A2313</v>
          </cell>
          <cell r="P1758">
            <v>937000</v>
          </cell>
        </row>
        <row r="1759">
          <cell r="D1759" t="str">
            <v>A2614</v>
          </cell>
          <cell r="P1759">
            <v>937000</v>
          </cell>
        </row>
        <row r="1760">
          <cell r="D1760" t="str">
            <v>A2764</v>
          </cell>
          <cell r="P1760">
            <v>937000</v>
          </cell>
        </row>
        <row r="1761">
          <cell r="D1761" t="str">
            <v>A2714</v>
          </cell>
          <cell r="P1761">
            <v>807000</v>
          </cell>
        </row>
        <row r="1762">
          <cell r="D1762" t="str">
            <v>A2623</v>
          </cell>
          <cell r="P1762">
            <v>743000</v>
          </cell>
        </row>
        <row r="1763">
          <cell r="D1763" t="str">
            <v>A3419</v>
          </cell>
          <cell r="P1763">
            <v>743000</v>
          </cell>
        </row>
        <row r="1764">
          <cell r="D1764" t="str">
            <v>A4489</v>
          </cell>
          <cell r="P1764">
            <v>469000</v>
          </cell>
        </row>
        <row r="1765">
          <cell r="D1765" t="str">
            <v>A4667</v>
          </cell>
          <cell r="P1765">
            <v>469000</v>
          </cell>
        </row>
        <row r="1766">
          <cell r="D1766" t="str">
            <v>A4668</v>
          </cell>
          <cell r="P1766">
            <v>469000</v>
          </cell>
        </row>
        <row r="1767">
          <cell r="D1767" t="str">
            <v>A4671</v>
          </cell>
          <cell r="P1767">
            <v>469000</v>
          </cell>
        </row>
        <row r="1768">
          <cell r="D1768" t="str">
            <v>A3941</v>
          </cell>
          <cell r="P1768">
            <v>417000</v>
          </cell>
        </row>
        <row r="1769">
          <cell r="D1769" t="str">
            <v>A5282</v>
          </cell>
          <cell r="P1769">
            <v>354000</v>
          </cell>
        </row>
        <row r="1770">
          <cell r="D1770" t="str">
            <v>A1933</v>
          </cell>
          <cell r="P1770">
            <v>500000</v>
          </cell>
        </row>
        <row r="1771">
          <cell r="D1771" t="str">
            <v>A0423</v>
          </cell>
          <cell r="P1771">
            <v>1250000</v>
          </cell>
        </row>
        <row r="1772">
          <cell r="D1772" t="str">
            <v>A1412</v>
          </cell>
          <cell r="P1772">
            <v>1100000</v>
          </cell>
        </row>
        <row r="1773">
          <cell r="D1773" t="str">
            <v>A1935</v>
          </cell>
          <cell r="P1773">
            <v>606000</v>
          </cell>
        </row>
        <row r="1774">
          <cell r="D1774" t="str">
            <v>A1936</v>
          </cell>
          <cell r="P1774">
            <v>100000</v>
          </cell>
        </row>
        <row r="1775">
          <cell r="D1775" t="str">
            <v>A1424</v>
          </cell>
          <cell r="P1775">
            <v>1100000</v>
          </cell>
        </row>
        <row r="1776">
          <cell r="D1776" t="str">
            <v>A1720</v>
          </cell>
          <cell r="P1776">
            <v>1100000</v>
          </cell>
        </row>
        <row r="1777">
          <cell r="D1777" t="str">
            <v>A3739</v>
          </cell>
          <cell r="P1777">
            <v>1099000</v>
          </cell>
        </row>
        <row r="1778">
          <cell r="D1778" t="str">
            <v>A0497</v>
          </cell>
          <cell r="P1778">
            <v>559000</v>
          </cell>
        </row>
        <row r="1779">
          <cell r="D1779" t="str">
            <v>A1622</v>
          </cell>
          <cell r="P1779">
            <v>1100000</v>
          </cell>
        </row>
        <row r="1780">
          <cell r="D1780" t="str">
            <v>A2310</v>
          </cell>
          <cell r="P1780">
            <v>937000</v>
          </cell>
        </row>
        <row r="1781">
          <cell r="D1781" t="str">
            <v>A2101</v>
          </cell>
          <cell r="P1781">
            <v>869000</v>
          </cell>
        </row>
        <row r="1782">
          <cell r="D1782" t="str">
            <v>A2873</v>
          </cell>
          <cell r="P1782">
            <v>743000</v>
          </cell>
        </row>
        <row r="1783">
          <cell r="D1783" t="str">
            <v>A1014</v>
          </cell>
          <cell r="P1783">
            <v>601000</v>
          </cell>
        </row>
        <row r="1784">
          <cell r="D1784" t="str">
            <v>A1871</v>
          </cell>
          <cell r="P1784">
            <v>601000</v>
          </cell>
        </row>
        <row r="1785">
          <cell r="D1785" t="str">
            <v>A3105</v>
          </cell>
          <cell r="P1785">
            <v>601000</v>
          </cell>
        </row>
        <row r="1786">
          <cell r="D1786" t="str">
            <v>A3717</v>
          </cell>
          <cell r="P1786">
            <v>529000</v>
          </cell>
        </row>
        <row r="1787">
          <cell r="D1787" t="str">
            <v>A3873</v>
          </cell>
          <cell r="P1787">
            <v>529000</v>
          </cell>
        </row>
        <row r="1788">
          <cell r="D1788" t="str">
            <v>A4005</v>
          </cell>
          <cell r="P1788">
            <v>529000</v>
          </cell>
        </row>
        <row r="1789">
          <cell r="D1789" t="str">
            <v>A3517</v>
          </cell>
          <cell r="P1789">
            <v>469000</v>
          </cell>
        </row>
        <row r="1790">
          <cell r="D1790" t="str">
            <v>A3565</v>
          </cell>
          <cell r="P1790">
            <v>469000</v>
          </cell>
        </row>
        <row r="1791">
          <cell r="D1791" t="str">
            <v>A3621</v>
          </cell>
          <cell r="P1791">
            <v>469000</v>
          </cell>
        </row>
        <row r="1792">
          <cell r="D1792" t="str">
            <v>A4923</v>
          </cell>
          <cell r="P1792">
            <v>354000</v>
          </cell>
        </row>
        <row r="1793">
          <cell r="D1793" t="str">
            <v>A5080</v>
          </cell>
          <cell r="P1793">
            <v>354000</v>
          </cell>
        </row>
        <row r="1794">
          <cell r="D1794" t="str">
            <v>A1863</v>
          </cell>
          <cell r="P1794">
            <v>1034000</v>
          </cell>
        </row>
        <row r="1795">
          <cell r="D1795" t="str">
            <v>A2440</v>
          </cell>
          <cell r="P1795">
            <v>1034000</v>
          </cell>
        </row>
        <row r="1796">
          <cell r="D1796" t="str">
            <v>A1492</v>
          </cell>
          <cell r="P1796">
            <v>988000</v>
          </cell>
        </row>
        <row r="1797">
          <cell r="D1797" t="str">
            <v>A1587</v>
          </cell>
          <cell r="P1797">
            <v>988000</v>
          </cell>
        </row>
        <row r="1798">
          <cell r="D1798" t="str">
            <v>A1633</v>
          </cell>
          <cell r="P1798">
            <v>937000</v>
          </cell>
        </row>
        <row r="1799">
          <cell r="D1799" t="str">
            <v>A2571</v>
          </cell>
          <cell r="P1799">
            <v>937000</v>
          </cell>
        </row>
        <row r="1800">
          <cell r="D1800" t="str">
            <v>A3093</v>
          </cell>
          <cell r="P1800">
            <v>937000</v>
          </cell>
        </row>
        <row r="1801">
          <cell r="D1801" t="str">
            <v>A2307</v>
          </cell>
          <cell r="P1801">
            <v>869000</v>
          </cell>
        </row>
        <row r="1802">
          <cell r="D1802" t="str">
            <v>A2580</v>
          </cell>
          <cell r="P1802">
            <v>869000</v>
          </cell>
        </row>
        <row r="1803">
          <cell r="D1803" t="str">
            <v>A2632</v>
          </cell>
          <cell r="P1803">
            <v>869000</v>
          </cell>
        </row>
        <row r="1804">
          <cell r="D1804" t="str">
            <v>A3695</v>
          </cell>
          <cell r="P1804">
            <v>529000</v>
          </cell>
        </row>
        <row r="1805">
          <cell r="D1805" t="str">
            <v>A4003</v>
          </cell>
          <cell r="P1805">
            <v>469000</v>
          </cell>
        </row>
        <row r="1806">
          <cell r="D1806" t="str">
            <v>A4210</v>
          </cell>
          <cell r="P1806">
            <v>469000</v>
          </cell>
        </row>
        <row r="1807">
          <cell r="D1807" t="str">
            <v>A4481</v>
          </cell>
          <cell r="P1807">
            <v>469000</v>
          </cell>
        </row>
        <row r="1808">
          <cell r="D1808" t="str">
            <v>A3944</v>
          </cell>
          <cell r="P1808">
            <v>417000</v>
          </cell>
        </row>
        <row r="1809">
          <cell r="D1809" t="str">
            <v>A4317</v>
          </cell>
          <cell r="P1809">
            <v>417000</v>
          </cell>
        </row>
        <row r="1810">
          <cell r="D1810" t="str">
            <v>A4504</v>
          </cell>
          <cell r="P1810">
            <v>354000</v>
          </cell>
        </row>
        <row r="1811">
          <cell r="D1811" t="str">
            <v>A0595</v>
          </cell>
          <cell r="P1811">
            <v>1100000</v>
          </cell>
        </row>
        <row r="1812">
          <cell r="D1812" t="str">
            <v>A0993</v>
          </cell>
          <cell r="P1812">
            <v>988000</v>
          </cell>
        </row>
        <row r="1813">
          <cell r="D1813" t="str">
            <v>A1583</v>
          </cell>
          <cell r="P1813">
            <v>988000</v>
          </cell>
        </row>
        <row r="1814">
          <cell r="D1814" t="str">
            <v>A3378</v>
          </cell>
          <cell r="P1814">
            <v>937000</v>
          </cell>
        </row>
        <row r="1815">
          <cell r="D1815" t="str">
            <v>A2856</v>
          </cell>
          <cell r="P1815">
            <v>807000</v>
          </cell>
        </row>
        <row r="1816">
          <cell r="D1816" t="str">
            <v>A2199</v>
          </cell>
          <cell r="P1816">
            <v>601000</v>
          </cell>
        </row>
        <row r="1817">
          <cell r="D1817" t="str">
            <v>A2583</v>
          </cell>
          <cell r="P1817">
            <v>1100000</v>
          </cell>
        </row>
        <row r="1818">
          <cell r="D1818" t="str">
            <v>A1583</v>
          </cell>
          <cell r="P1818">
            <v>988000</v>
          </cell>
        </row>
        <row r="1819">
          <cell r="D1819" t="str">
            <v>A1866</v>
          </cell>
          <cell r="P1819">
            <v>988000</v>
          </cell>
        </row>
        <row r="1820">
          <cell r="D1820" t="str">
            <v>A2105</v>
          </cell>
          <cell r="P1820">
            <v>988000</v>
          </cell>
        </row>
        <row r="1821">
          <cell r="D1821" t="str">
            <v>A0680</v>
          </cell>
          <cell r="P1821">
            <v>1100000</v>
          </cell>
        </row>
        <row r="1822">
          <cell r="D1822" t="str">
            <v>A0665</v>
          </cell>
          <cell r="P1822">
            <v>1034000</v>
          </cell>
        </row>
        <row r="1823">
          <cell r="D1823" t="str">
            <v>A2654</v>
          </cell>
          <cell r="P1823">
            <v>988000</v>
          </cell>
        </row>
        <row r="1824">
          <cell r="D1824" t="str">
            <v>A2112</v>
          </cell>
          <cell r="P1824">
            <v>937000</v>
          </cell>
        </row>
        <row r="1825">
          <cell r="D1825" t="str">
            <v>A2488</v>
          </cell>
          <cell r="P1825">
            <v>937000</v>
          </cell>
        </row>
        <row r="1826">
          <cell r="D1826" t="str">
            <v>A0851</v>
          </cell>
          <cell r="P1826">
            <v>1100000</v>
          </cell>
        </row>
        <row r="1827">
          <cell r="D1827" t="str">
            <v>A1413</v>
          </cell>
          <cell r="P1827">
            <v>1034000</v>
          </cell>
        </row>
        <row r="1828">
          <cell r="D1828" t="str">
            <v>A1425</v>
          </cell>
          <cell r="P1828">
            <v>988000</v>
          </cell>
        </row>
        <row r="1829">
          <cell r="D1829" t="str">
            <v>A1824</v>
          </cell>
          <cell r="P1829">
            <v>988000</v>
          </cell>
        </row>
        <row r="1830">
          <cell r="D1830" t="str">
            <v>A2483</v>
          </cell>
          <cell r="P1830">
            <v>988000</v>
          </cell>
        </row>
        <row r="1831">
          <cell r="D1831" t="str">
            <v>A2767</v>
          </cell>
          <cell r="P1831">
            <v>988000</v>
          </cell>
        </row>
        <row r="1832">
          <cell r="D1832" t="str">
            <v>A2762</v>
          </cell>
          <cell r="P1832">
            <v>937000</v>
          </cell>
        </row>
        <row r="1833">
          <cell r="D1833" t="str">
            <v>A2551</v>
          </cell>
          <cell r="P1833">
            <v>869000</v>
          </cell>
        </row>
        <row r="1834">
          <cell r="D1834" t="str">
            <v>A2765</v>
          </cell>
          <cell r="P1834">
            <v>869000</v>
          </cell>
        </row>
        <row r="1835">
          <cell r="D1835" t="str">
            <v>A2523</v>
          </cell>
          <cell r="P1835">
            <v>601000</v>
          </cell>
        </row>
        <row r="1836">
          <cell r="D1836" t="str">
            <v>A4375</v>
          </cell>
          <cell r="P1836">
            <v>894000</v>
          </cell>
        </row>
        <row r="1837">
          <cell r="D1837" t="str">
            <v>A4838</v>
          </cell>
          <cell r="P1837">
            <v>785000</v>
          </cell>
        </row>
        <row r="1838">
          <cell r="D1838" t="str">
            <v>A0498</v>
          </cell>
          <cell r="P1838">
            <v>1100000</v>
          </cell>
        </row>
        <row r="1839">
          <cell r="D1839" t="str">
            <v>A0702</v>
          </cell>
          <cell r="P1839">
            <v>1100000</v>
          </cell>
        </row>
        <row r="1840">
          <cell r="D1840" t="str">
            <v>A1164</v>
          </cell>
          <cell r="P1840">
            <v>1034000</v>
          </cell>
        </row>
        <row r="1841">
          <cell r="D1841" t="str">
            <v>A0424</v>
          </cell>
          <cell r="P1841">
            <v>988000</v>
          </cell>
        </row>
        <row r="1842">
          <cell r="D1842" t="str">
            <v>A0697</v>
          </cell>
          <cell r="P1842">
            <v>988000</v>
          </cell>
        </row>
        <row r="1843">
          <cell r="D1843" t="str">
            <v>A3059</v>
          </cell>
          <cell r="P1843">
            <v>988000</v>
          </cell>
        </row>
        <row r="1844">
          <cell r="D1844" t="str">
            <v>A0681</v>
          </cell>
          <cell r="P1844">
            <v>937000</v>
          </cell>
        </row>
        <row r="1845">
          <cell r="D1845" t="str">
            <v>A2104</v>
          </cell>
          <cell r="P1845">
            <v>937000</v>
          </cell>
        </row>
        <row r="1846">
          <cell r="D1846" t="str">
            <v>A0639</v>
          </cell>
          <cell r="P1846">
            <v>869000</v>
          </cell>
        </row>
        <row r="1847">
          <cell r="D1847" t="str">
            <v>A2523</v>
          </cell>
          <cell r="P1847">
            <v>601000</v>
          </cell>
        </row>
        <row r="1848">
          <cell r="D1848" t="str">
            <v>A3033</v>
          </cell>
          <cell r="P1848">
            <v>601000</v>
          </cell>
        </row>
        <row r="1849">
          <cell r="D1849" t="str">
            <v>A3320</v>
          </cell>
          <cell r="P1849">
            <v>529000</v>
          </cell>
        </row>
        <row r="1850">
          <cell r="D1850" t="str">
            <v>A0634</v>
          </cell>
          <cell r="P1850">
            <v>1034000</v>
          </cell>
        </row>
        <row r="1851">
          <cell r="D1851" t="str">
            <v>A0852</v>
          </cell>
          <cell r="P1851">
            <v>988000</v>
          </cell>
        </row>
        <row r="1852">
          <cell r="D1852" t="str">
            <v>A0518</v>
          </cell>
          <cell r="P1852">
            <v>869000</v>
          </cell>
        </row>
        <row r="1853">
          <cell r="D1853" t="str">
            <v>A0666</v>
          </cell>
          <cell r="P1853">
            <v>869000</v>
          </cell>
        </row>
        <row r="1854">
          <cell r="D1854" t="str">
            <v>A0498</v>
          </cell>
          <cell r="P1854">
            <v>1100000</v>
          </cell>
        </row>
        <row r="1855">
          <cell r="D1855" t="str">
            <v>A0597</v>
          </cell>
          <cell r="P1855">
            <v>1100000</v>
          </cell>
        </row>
        <row r="1856">
          <cell r="D1856" t="str">
            <v>A0702</v>
          </cell>
          <cell r="P1856">
            <v>1100000</v>
          </cell>
        </row>
        <row r="1857">
          <cell r="D1857" t="str">
            <v>A1162</v>
          </cell>
          <cell r="P1857">
            <v>1034000</v>
          </cell>
        </row>
        <row r="1858">
          <cell r="D1858" t="str">
            <v>A1338</v>
          </cell>
          <cell r="P1858">
            <v>988000</v>
          </cell>
        </row>
        <row r="1859">
          <cell r="D1859" t="str">
            <v>A2110</v>
          </cell>
          <cell r="P1859">
            <v>988000</v>
          </cell>
        </row>
        <row r="1860">
          <cell r="D1860" t="str">
            <v>A2626</v>
          </cell>
          <cell r="P1860">
            <v>937000</v>
          </cell>
        </row>
        <row r="1861">
          <cell r="D1861" t="str">
            <v>A2766</v>
          </cell>
          <cell r="P1861">
            <v>937000</v>
          </cell>
        </row>
        <row r="1862">
          <cell r="D1862" t="str">
            <v>A0643</v>
          </cell>
          <cell r="P1862">
            <v>869000</v>
          </cell>
        </row>
        <row r="1863">
          <cell r="D1863" t="str">
            <v>A0644</v>
          </cell>
          <cell r="P1863">
            <v>869000</v>
          </cell>
        </row>
        <row r="1864">
          <cell r="D1864" t="str">
            <v>A0668</v>
          </cell>
          <cell r="P1864">
            <v>869000</v>
          </cell>
        </row>
        <row r="1865">
          <cell r="D1865" t="str">
            <v>A1057</v>
          </cell>
          <cell r="P1865">
            <v>869000</v>
          </cell>
        </row>
        <row r="1866">
          <cell r="D1866" t="str">
            <v>A2307</v>
          </cell>
          <cell r="P1866">
            <v>869000</v>
          </cell>
        </row>
        <row r="1867">
          <cell r="D1867" t="str">
            <v>A2695</v>
          </cell>
          <cell r="P1867">
            <v>807000</v>
          </cell>
        </row>
        <row r="1868">
          <cell r="D1868" t="str">
            <v>A2708</v>
          </cell>
          <cell r="P1868">
            <v>807000</v>
          </cell>
        </row>
        <row r="1869">
          <cell r="D1869" t="str">
            <v>A4024</v>
          </cell>
          <cell r="P1869">
            <v>807000</v>
          </cell>
        </row>
        <row r="1870">
          <cell r="D1870" t="str">
            <v>A1493</v>
          </cell>
          <cell r="P1870">
            <v>743000</v>
          </cell>
        </row>
        <row r="1871">
          <cell r="D1871" t="str">
            <v>A2616</v>
          </cell>
          <cell r="P1871">
            <v>743000</v>
          </cell>
        </row>
        <row r="1872">
          <cell r="D1872" t="str">
            <v>A2768</v>
          </cell>
          <cell r="P1872">
            <v>743000</v>
          </cell>
        </row>
        <row r="1873">
          <cell r="D1873" t="str">
            <v>A2903</v>
          </cell>
          <cell r="P1873">
            <v>743000</v>
          </cell>
        </row>
        <row r="1874">
          <cell r="D1874" t="str">
            <v>A4580</v>
          </cell>
          <cell r="P1874">
            <v>743000</v>
          </cell>
        </row>
        <row r="1875">
          <cell r="D1875" t="str">
            <v>A4718</v>
          </cell>
          <cell r="P1875">
            <v>743000</v>
          </cell>
        </row>
        <row r="1876">
          <cell r="D1876" t="str">
            <v>A3795</v>
          </cell>
          <cell r="P1876">
            <v>529000</v>
          </cell>
        </row>
        <row r="1877">
          <cell r="D1877" t="str">
            <v>A4104</v>
          </cell>
          <cell r="P1877">
            <v>529000</v>
          </cell>
        </row>
        <row r="1878">
          <cell r="D1878" t="str">
            <v>A3597</v>
          </cell>
          <cell r="P1878">
            <v>469000</v>
          </cell>
        </row>
        <row r="1879">
          <cell r="D1879" t="str">
            <v>A3598</v>
          </cell>
          <cell r="P1879">
            <v>469000</v>
          </cell>
        </row>
        <row r="1880">
          <cell r="D1880" t="str">
            <v>A4315</v>
          </cell>
          <cell r="P1880">
            <v>469000</v>
          </cell>
        </row>
        <row r="1881">
          <cell r="D1881" t="str">
            <v>A4801</v>
          </cell>
          <cell r="P1881">
            <v>469000</v>
          </cell>
        </row>
        <row r="1882">
          <cell r="D1882" t="str">
            <v>A3944</v>
          </cell>
          <cell r="P1882">
            <v>417000</v>
          </cell>
        </row>
        <row r="1883">
          <cell r="D1883" t="str">
            <v>A3990</v>
          </cell>
          <cell r="P1883">
            <v>417000</v>
          </cell>
        </row>
        <row r="1884">
          <cell r="D1884" t="str">
            <v>A3991</v>
          </cell>
          <cell r="P1884">
            <v>417000</v>
          </cell>
        </row>
        <row r="1885">
          <cell r="D1885" t="str">
            <v>A4106</v>
          </cell>
          <cell r="P1885">
            <v>417000</v>
          </cell>
        </row>
        <row r="1886">
          <cell r="D1886" t="str">
            <v>A4317</v>
          </cell>
          <cell r="P1886">
            <v>417000</v>
          </cell>
        </row>
        <row r="1887">
          <cell r="D1887" t="str">
            <v>A4474</v>
          </cell>
          <cell r="P1887">
            <v>354000</v>
          </cell>
        </row>
        <row r="1888">
          <cell r="D1888" t="str">
            <v>A4857</v>
          </cell>
          <cell r="P1888">
            <v>557000</v>
          </cell>
        </row>
        <row r="1889">
          <cell r="D1889" t="str">
            <v>A1423</v>
          </cell>
          <cell r="P1889">
            <v>1100000</v>
          </cell>
        </row>
        <row r="1890">
          <cell r="D1890" t="str">
            <v>A1564</v>
          </cell>
          <cell r="P1890">
            <v>1034000</v>
          </cell>
        </row>
        <row r="1891">
          <cell r="D1891" t="str">
            <v>A1824</v>
          </cell>
          <cell r="P1891">
            <v>988000</v>
          </cell>
        </row>
        <row r="1892">
          <cell r="D1892" t="str">
            <v>A2380</v>
          </cell>
          <cell r="P1892">
            <v>988000</v>
          </cell>
        </row>
        <row r="1893">
          <cell r="D1893" t="str">
            <v>A1418</v>
          </cell>
          <cell r="P1893">
            <v>937000</v>
          </cell>
        </row>
        <row r="1894">
          <cell r="D1894" t="str">
            <v>A1556</v>
          </cell>
          <cell r="P1894">
            <v>937000</v>
          </cell>
        </row>
        <row r="1895">
          <cell r="D1895" t="str">
            <v>A1562</v>
          </cell>
          <cell r="P1895">
            <v>937000</v>
          </cell>
        </row>
        <row r="1896">
          <cell r="D1896" t="str">
            <v>A1593</v>
          </cell>
          <cell r="P1896">
            <v>937000</v>
          </cell>
        </row>
        <row r="1897">
          <cell r="D1897" t="str">
            <v>A2116</v>
          </cell>
          <cell r="P1897">
            <v>937000</v>
          </cell>
        </row>
        <row r="1898">
          <cell r="D1898" t="str">
            <v>A2619</v>
          </cell>
          <cell r="P1898">
            <v>937000</v>
          </cell>
        </row>
        <row r="1899">
          <cell r="D1899" t="str">
            <v>A2621</v>
          </cell>
          <cell r="P1899">
            <v>937000</v>
          </cell>
        </row>
        <row r="1900">
          <cell r="D1900" t="str">
            <v>A0642</v>
          </cell>
          <cell r="P1900">
            <v>869000</v>
          </cell>
        </row>
        <row r="1901">
          <cell r="D1901" t="str">
            <v>A0759</v>
          </cell>
          <cell r="P1901">
            <v>869000</v>
          </cell>
        </row>
        <row r="1902">
          <cell r="D1902" t="str">
            <v>A1478</v>
          </cell>
          <cell r="P1902">
            <v>869000</v>
          </cell>
        </row>
        <row r="1903">
          <cell r="D1903" t="str">
            <v>A1850</v>
          </cell>
          <cell r="P1903">
            <v>869000</v>
          </cell>
        </row>
        <row r="1904">
          <cell r="D1904" t="str">
            <v>A2113</v>
          </cell>
          <cell r="P1904">
            <v>869000</v>
          </cell>
        </row>
        <row r="1905">
          <cell r="D1905" t="str">
            <v>A2117</v>
          </cell>
          <cell r="P1905">
            <v>869000</v>
          </cell>
        </row>
        <row r="1906">
          <cell r="D1906" t="str">
            <v>A2902</v>
          </cell>
          <cell r="P1906">
            <v>869000</v>
          </cell>
        </row>
        <row r="1907">
          <cell r="D1907" t="str">
            <v>A3153</v>
          </cell>
          <cell r="P1907">
            <v>869000</v>
          </cell>
        </row>
        <row r="1908">
          <cell r="D1908" t="str">
            <v>A1514</v>
          </cell>
          <cell r="P1908">
            <v>807000</v>
          </cell>
        </row>
        <row r="1909">
          <cell r="D1909" t="str">
            <v>A2304</v>
          </cell>
          <cell r="P1909">
            <v>807000</v>
          </cell>
        </row>
        <row r="1910">
          <cell r="D1910" t="str">
            <v>A2305</v>
          </cell>
          <cell r="P1910">
            <v>807000</v>
          </cell>
        </row>
        <row r="1911">
          <cell r="D1911" t="str">
            <v>A2308</v>
          </cell>
          <cell r="P1911">
            <v>807000</v>
          </cell>
        </row>
        <row r="1912">
          <cell r="D1912" t="str">
            <v>A2412</v>
          </cell>
          <cell r="P1912">
            <v>807000</v>
          </cell>
        </row>
        <row r="1913">
          <cell r="D1913" t="str">
            <v>A2480</v>
          </cell>
          <cell r="P1913">
            <v>807000</v>
          </cell>
        </row>
        <row r="1914">
          <cell r="D1914" t="str">
            <v>A2484</v>
          </cell>
          <cell r="P1914">
            <v>807000</v>
          </cell>
        </row>
        <row r="1915">
          <cell r="D1915" t="str">
            <v>A2516</v>
          </cell>
          <cell r="P1915">
            <v>807000</v>
          </cell>
        </row>
        <row r="1916">
          <cell r="D1916" t="str">
            <v>A2541</v>
          </cell>
          <cell r="P1916">
            <v>807000</v>
          </cell>
        </row>
        <row r="1917">
          <cell r="D1917" t="str">
            <v>A2622</v>
          </cell>
          <cell r="P1917">
            <v>743000</v>
          </cell>
        </row>
        <row r="1918">
          <cell r="D1918" t="str">
            <v>A3025</v>
          </cell>
          <cell r="P1918">
            <v>743000</v>
          </cell>
        </row>
        <row r="1919">
          <cell r="D1919" t="str">
            <v>A3315</v>
          </cell>
          <cell r="P1919">
            <v>743000</v>
          </cell>
        </row>
        <row r="1920">
          <cell r="D1920" t="str">
            <v>A3502</v>
          </cell>
          <cell r="P1920">
            <v>743000</v>
          </cell>
        </row>
        <row r="1921">
          <cell r="D1921" t="str">
            <v>A3531</v>
          </cell>
          <cell r="P1921">
            <v>743000</v>
          </cell>
        </row>
        <row r="1922">
          <cell r="D1922" t="str">
            <v>A3055</v>
          </cell>
          <cell r="P1922">
            <v>601000</v>
          </cell>
        </row>
        <row r="1923">
          <cell r="D1923" t="str">
            <v>A3599</v>
          </cell>
          <cell r="P1923">
            <v>601000</v>
          </cell>
        </row>
        <row r="1924">
          <cell r="D1924" t="str">
            <v>A3697</v>
          </cell>
          <cell r="P1924">
            <v>601000</v>
          </cell>
        </row>
        <row r="1925">
          <cell r="D1925" t="str">
            <v>A3418</v>
          </cell>
          <cell r="P1925">
            <v>529000</v>
          </cell>
        </row>
        <row r="1926">
          <cell r="D1926" t="str">
            <v>A3923</v>
          </cell>
          <cell r="P1926">
            <v>529000</v>
          </cell>
        </row>
        <row r="1927">
          <cell r="D1927" t="str">
            <v>A3924</v>
          </cell>
          <cell r="P1927">
            <v>529000</v>
          </cell>
        </row>
        <row r="1928">
          <cell r="D1928" t="str">
            <v>A4102</v>
          </cell>
          <cell r="P1928">
            <v>529000</v>
          </cell>
        </row>
        <row r="1929">
          <cell r="D1929" t="str">
            <v>A4103</v>
          </cell>
          <cell r="P1929">
            <v>529000</v>
          </cell>
        </row>
        <row r="1930">
          <cell r="D1930" t="str">
            <v>A4107</v>
          </cell>
          <cell r="P1930">
            <v>529000</v>
          </cell>
        </row>
        <row r="1931">
          <cell r="D1931" t="str">
            <v>A3796</v>
          </cell>
          <cell r="P1931">
            <v>469000</v>
          </cell>
        </row>
        <row r="1932">
          <cell r="D1932" t="str">
            <v>A4312</v>
          </cell>
          <cell r="P1932">
            <v>469000</v>
          </cell>
        </row>
        <row r="1933">
          <cell r="D1933" t="str">
            <v>A4313</v>
          </cell>
          <cell r="P1933">
            <v>469000</v>
          </cell>
        </row>
        <row r="1934">
          <cell r="D1934" t="str">
            <v>A4475</v>
          </cell>
          <cell r="P1934">
            <v>469000</v>
          </cell>
        </row>
        <row r="1935">
          <cell r="D1935" t="str">
            <v>A4527</v>
          </cell>
          <cell r="P1935">
            <v>469000</v>
          </cell>
        </row>
        <row r="1936">
          <cell r="D1936" t="str">
            <v>A4652</v>
          </cell>
          <cell r="P1936">
            <v>469000</v>
          </cell>
        </row>
        <row r="1937">
          <cell r="D1937" t="str">
            <v>A4653</v>
          </cell>
          <cell r="P1937">
            <v>469000</v>
          </cell>
        </row>
        <row r="1938">
          <cell r="D1938" t="str">
            <v>A4912</v>
          </cell>
          <cell r="P1938">
            <v>469000</v>
          </cell>
        </row>
        <row r="1939">
          <cell r="D1939" t="str">
            <v>A3736</v>
          </cell>
          <cell r="P1939">
            <v>417000</v>
          </cell>
        </row>
        <row r="1940">
          <cell r="D1940" t="str">
            <v>A3978</v>
          </cell>
          <cell r="P1940">
            <v>417000</v>
          </cell>
        </row>
        <row r="1941">
          <cell r="D1941" t="str">
            <v>A4649</v>
          </cell>
          <cell r="P1941">
            <v>354000</v>
          </cell>
        </row>
        <row r="1942">
          <cell r="D1942" t="str">
            <v>A4727</v>
          </cell>
          <cell r="P1942">
            <v>354000</v>
          </cell>
        </row>
        <row r="1943">
          <cell r="D1943" t="str">
            <v>A0995</v>
          </cell>
          <cell r="P1943">
            <v>988000</v>
          </cell>
        </row>
        <row r="1944">
          <cell r="D1944" t="str">
            <v>A2486</v>
          </cell>
          <cell r="P1944">
            <v>988000</v>
          </cell>
        </row>
        <row r="1945">
          <cell r="D1945" t="str">
            <v>A0997</v>
          </cell>
          <cell r="P1945">
            <v>937000</v>
          </cell>
        </row>
        <row r="1946">
          <cell r="D1946" t="str">
            <v>A1111</v>
          </cell>
          <cell r="P1946">
            <v>937000</v>
          </cell>
        </row>
        <row r="1947">
          <cell r="D1947" t="str">
            <v>A1112</v>
          </cell>
          <cell r="P1947">
            <v>937000</v>
          </cell>
        </row>
        <row r="1948">
          <cell r="D1948" t="str">
            <v>A1333</v>
          </cell>
          <cell r="P1948">
            <v>937000</v>
          </cell>
        </row>
        <row r="1949">
          <cell r="D1949" t="str">
            <v>A1567</v>
          </cell>
          <cell r="P1949">
            <v>937000</v>
          </cell>
        </row>
        <row r="1950">
          <cell r="D1950" t="str">
            <v>A2108</v>
          </cell>
          <cell r="P1950">
            <v>937000</v>
          </cell>
        </row>
        <row r="1951">
          <cell r="D1951" t="str">
            <v>A2761</v>
          </cell>
          <cell r="P1951">
            <v>937000</v>
          </cell>
        </row>
        <row r="1952">
          <cell r="D1952" t="str">
            <v>A3538</v>
          </cell>
          <cell r="P1952">
            <v>937000</v>
          </cell>
        </row>
        <row r="1953">
          <cell r="D1953" t="str">
            <v>A1421</v>
          </cell>
          <cell r="P1953">
            <v>869000</v>
          </cell>
        </row>
        <row r="1954">
          <cell r="D1954" t="str">
            <v>A1566</v>
          </cell>
          <cell r="P1954">
            <v>869000</v>
          </cell>
        </row>
        <row r="1955">
          <cell r="D1955" t="str">
            <v>A1568</v>
          </cell>
          <cell r="P1955">
            <v>869000</v>
          </cell>
        </row>
        <row r="1956">
          <cell r="D1956" t="str">
            <v>A1771</v>
          </cell>
          <cell r="P1956">
            <v>869000</v>
          </cell>
        </row>
        <row r="1957">
          <cell r="D1957" t="str">
            <v>A2907</v>
          </cell>
          <cell r="P1957">
            <v>869000</v>
          </cell>
        </row>
        <row r="1958">
          <cell r="D1958" t="str">
            <v>A2303</v>
          </cell>
          <cell r="P1958">
            <v>807000</v>
          </cell>
        </row>
        <row r="1959">
          <cell r="D1959" t="str">
            <v>A2445</v>
          </cell>
          <cell r="P1959">
            <v>807000</v>
          </cell>
        </row>
        <row r="1960">
          <cell r="D1960" t="str">
            <v>A3027</v>
          </cell>
          <cell r="P1960">
            <v>807000</v>
          </cell>
        </row>
        <row r="1961">
          <cell r="D1961" t="str">
            <v>A2770</v>
          </cell>
          <cell r="P1961">
            <v>743000</v>
          </cell>
        </row>
        <row r="1962">
          <cell r="D1962" t="str">
            <v>A3603</v>
          </cell>
          <cell r="P1962">
            <v>601000</v>
          </cell>
        </row>
        <row r="1963">
          <cell r="D1963" t="str">
            <v>A3500</v>
          </cell>
          <cell r="P1963">
            <v>529000</v>
          </cell>
        </row>
        <row r="1964">
          <cell r="D1964" t="str">
            <v>A3693</v>
          </cell>
          <cell r="P1964">
            <v>529000</v>
          </cell>
        </row>
        <row r="1965">
          <cell r="D1965" t="str">
            <v>A3791</v>
          </cell>
          <cell r="P1965">
            <v>529000</v>
          </cell>
        </row>
        <row r="1966">
          <cell r="D1966" t="str">
            <v>A3920</v>
          </cell>
          <cell r="P1966">
            <v>529000</v>
          </cell>
        </row>
        <row r="1967">
          <cell r="D1967" t="str">
            <v>A4112</v>
          </cell>
          <cell r="P1967">
            <v>529000</v>
          </cell>
        </row>
        <row r="1968">
          <cell r="D1968" t="str">
            <v>A4487</v>
          </cell>
          <cell r="P1968">
            <v>529000</v>
          </cell>
        </row>
        <row r="1969">
          <cell r="D1969" t="str">
            <v>A3840</v>
          </cell>
          <cell r="P1969">
            <v>469000</v>
          </cell>
        </row>
        <row r="1970">
          <cell r="D1970" t="str">
            <v>A4329</v>
          </cell>
          <cell r="P1970">
            <v>469000</v>
          </cell>
        </row>
        <row r="1971">
          <cell r="D1971" t="str">
            <v>A4332</v>
          </cell>
          <cell r="P1971">
            <v>469000</v>
          </cell>
        </row>
        <row r="1972">
          <cell r="D1972" t="str">
            <v>A4488</v>
          </cell>
          <cell r="P1972">
            <v>469000</v>
          </cell>
        </row>
        <row r="1973">
          <cell r="D1973" t="str">
            <v>A4803</v>
          </cell>
          <cell r="P1973">
            <v>469000</v>
          </cell>
        </row>
        <row r="1974">
          <cell r="D1974" t="str">
            <v>A3929</v>
          </cell>
          <cell r="P1974">
            <v>417000</v>
          </cell>
        </row>
        <row r="1975">
          <cell r="D1975" t="str">
            <v>A4115</v>
          </cell>
          <cell r="P1975">
            <v>417000</v>
          </cell>
        </row>
        <row r="1976">
          <cell r="D1976" t="str">
            <v>A4333</v>
          </cell>
          <cell r="P1976">
            <v>354000</v>
          </cell>
        </row>
        <row r="1977">
          <cell r="D1977" t="str">
            <v>A4492</v>
          </cell>
          <cell r="P1977">
            <v>354000</v>
          </cell>
        </row>
        <row r="1978">
          <cell r="D1978" t="str">
            <v>A5067</v>
          </cell>
          <cell r="P1978">
            <v>354000</v>
          </cell>
        </row>
        <row r="1979">
          <cell r="D1979" t="str">
            <v>A2653</v>
          </cell>
          <cell r="P1979">
            <v>1034000</v>
          </cell>
        </row>
        <row r="1980">
          <cell r="D1980" t="str">
            <v>A2486</v>
          </cell>
          <cell r="P1980">
            <v>988000</v>
          </cell>
        </row>
        <row r="1981">
          <cell r="D1981" t="str">
            <v>A2560</v>
          </cell>
          <cell r="P1981">
            <v>988000</v>
          </cell>
        </row>
        <row r="1982">
          <cell r="D1982" t="str">
            <v>A2625</v>
          </cell>
          <cell r="P1982">
            <v>988000</v>
          </cell>
        </row>
        <row r="1983">
          <cell r="D1983" t="str">
            <v>A2311</v>
          </cell>
          <cell r="P1983">
            <v>937000</v>
          </cell>
        </row>
        <row r="1984">
          <cell r="D1984" t="str">
            <v>A2655</v>
          </cell>
          <cell r="P1984">
            <v>937000</v>
          </cell>
        </row>
        <row r="1985">
          <cell r="D1985" t="str">
            <v>A3532</v>
          </cell>
          <cell r="P1985">
            <v>937000</v>
          </cell>
        </row>
        <row r="1986">
          <cell r="D1986" t="str">
            <v>A1595</v>
          </cell>
          <cell r="P1986">
            <v>869000</v>
          </cell>
        </row>
        <row r="1987">
          <cell r="D1987" t="str">
            <v>A2316</v>
          </cell>
          <cell r="P1987">
            <v>869000</v>
          </cell>
        </row>
        <row r="1988">
          <cell r="D1988" t="str">
            <v>A3555</v>
          </cell>
          <cell r="P1988">
            <v>869000</v>
          </cell>
        </row>
        <row r="1989">
          <cell r="D1989" t="str">
            <v>A2899</v>
          </cell>
          <cell r="P1989">
            <v>807000</v>
          </cell>
        </row>
        <row r="1990">
          <cell r="D1990" t="str">
            <v>A3733</v>
          </cell>
          <cell r="P1990">
            <v>807000</v>
          </cell>
        </row>
        <row r="1991">
          <cell r="D1991" t="str">
            <v>A2618</v>
          </cell>
          <cell r="P1991">
            <v>743000</v>
          </cell>
        </row>
        <row r="1992">
          <cell r="D1992" t="str">
            <v>A2631</v>
          </cell>
          <cell r="P1992">
            <v>743000</v>
          </cell>
        </row>
        <row r="1993">
          <cell r="D1993" t="str">
            <v>A2904</v>
          </cell>
          <cell r="P1993">
            <v>743000</v>
          </cell>
        </row>
        <row r="1994">
          <cell r="D1994" t="str">
            <v>A3559</v>
          </cell>
          <cell r="P1994">
            <v>743000</v>
          </cell>
        </row>
        <row r="1995">
          <cell r="D1995" t="str">
            <v>A3602</v>
          </cell>
          <cell r="P1995">
            <v>601000</v>
          </cell>
        </row>
        <row r="1996">
          <cell r="D1996" t="str">
            <v>A3926</v>
          </cell>
          <cell r="P1996">
            <v>529000</v>
          </cell>
        </row>
        <row r="1997">
          <cell r="D1997" t="str">
            <v>A4109</v>
          </cell>
          <cell r="P1997">
            <v>529000</v>
          </cell>
        </row>
        <row r="1998">
          <cell r="D1998" t="str">
            <v>A4110</v>
          </cell>
          <cell r="P1998">
            <v>529000</v>
          </cell>
        </row>
        <row r="1999">
          <cell r="D1999" t="str">
            <v>A3696</v>
          </cell>
          <cell r="P1999">
            <v>469000</v>
          </cell>
        </row>
        <row r="2000">
          <cell r="D2000" t="str">
            <v>A3701</v>
          </cell>
          <cell r="P2000">
            <v>469000</v>
          </cell>
        </row>
        <row r="2001">
          <cell r="D2001" t="str">
            <v>A4318</v>
          </cell>
          <cell r="P2001">
            <v>469000</v>
          </cell>
        </row>
        <row r="2002">
          <cell r="D2002" t="str">
            <v>A4319</v>
          </cell>
          <cell r="P2002">
            <v>469000</v>
          </cell>
        </row>
        <row r="2003">
          <cell r="D2003" t="str">
            <v>A4477</v>
          </cell>
          <cell r="P2003">
            <v>469000</v>
          </cell>
        </row>
        <row r="2004">
          <cell r="D2004" t="str">
            <v>A4478</v>
          </cell>
          <cell r="P2004">
            <v>469000</v>
          </cell>
        </row>
        <row r="2005">
          <cell r="D2005" t="str">
            <v>A4490</v>
          </cell>
          <cell r="P2005">
            <v>469000</v>
          </cell>
        </row>
        <row r="2006">
          <cell r="D2006" t="str">
            <v>A4655</v>
          </cell>
          <cell r="P2006">
            <v>469000</v>
          </cell>
        </row>
        <row r="2007">
          <cell r="D2007" t="str">
            <v>A4114</v>
          </cell>
          <cell r="P2007">
            <v>417000</v>
          </cell>
        </row>
        <row r="2008">
          <cell r="D2008" t="str">
            <v>A4321</v>
          </cell>
          <cell r="P2008">
            <v>417000</v>
          </cell>
        </row>
        <row r="2009">
          <cell r="D2009" t="str">
            <v>A4804</v>
          </cell>
          <cell r="P2009">
            <v>417000</v>
          </cell>
        </row>
        <row r="2010">
          <cell r="D2010" t="str">
            <v>A4479</v>
          </cell>
          <cell r="P2010">
            <v>354000</v>
          </cell>
        </row>
        <row r="2011">
          <cell r="D2011" t="str">
            <v>A4656</v>
          </cell>
          <cell r="P2011">
            <v>354000</v>
          </cell>
        </row>
        <row r="2012">
          <cell r="D2012" t="str">
            <v>A4657</v>
          </cell>
          <cell r="P2012">
            <v>354000</v>
          </cell>
        </row>
        <row r="2013">
          <cell r="D2013" t="str">
            <v>A4658</v>
          </cell>
          <cell r="P2013">
            <v>354000</v>
          </cell>
        </row>
        <row r="2014">
          <cell r="D2014" t="str">
            <v>A4672</v>
          </cell>
          <cell r="P2014">
            <v>354000</v>
          </cell>
        </row>
        <row r="2015">
          <cell r="D2015" t="str">
            <v>A4810</v>
          </cell>
          <cell r="P2015">
            <v>354000</v>
          </cell>
        </row>
        <row r="2016">
          <cell r="D2016" t="str">
            <v>A4816</v>
          </cell>
          <cell r="P2016">
            <v>354000</v>
          </cell>
        </row>
        <row r="2017">
          <cell r="D2017" t="str">
            <v>A4913</v>
          </cell>
          <cell r="P2017">
            <v>354000</v>
          </cell>
        </row>
        <row r="2018">
          <cell r="D2018" t="str">
            <v>A4920</v>
          </cell>
          <cell r="P2018">
            <v>354000</v>
          </cell>
        </row>
        <row r="2019">
          <cell r="D2019" t="str">
            <v>A5068</v>
          </cell>
          <cell r="P2019">
            <v>354000</v>
          </cell>
        </row>
        <row r="2020">
          <cell r="D2020" t="str">
            <v>A5283</v>
          </cell>
          <cell r="P2020">
            <v>354000</v>
          </cell>
        </row>
        <row r="2021">
          <cell r="D2021" t="str">
            <v>A5284</v>
          </cell>
          <cell r="P2021">
            <v>354000</v>
          </cell>
        </row>
        <row r="2022">
          <cell r="D2022" t="str">
            <v>A5417</v>
          </cell>
          <cell r="P2022">
            <v>354000</v>
          </cell>
        </row>
        <row r="2023">
          <cell r="D2023" t="str">
            <v>A2554</v>
          </cell>
          <cell r="P2023">
            <v>1034000</v>
          </cell>
        </row>
        <row r="2024">
          <cell r="D2024" t="str">
            <v>A2560</v>
          </cell>
          <cell r="P2024">
            <v>988000</v>
          </cell>
        </row>
        <row r="2025">
          <cell r="D2025" t="str">
            <v>A2625</v>
          </cell>
          <cell r="P2025">
            <v>988000</v>
          </cell>
        </row>
        <row r="2026">
          <cell r="D2026" t="str">
            <v>A2697</v>
          </cell>
          <cell r="P2026">
            <v>988000</v>
          </cell>
        </row>
        <row r="2027">
          <cell r="D2027" t="str">
            <v>A2767</v>
          </cell>
          <cell r="P2027">
            <v>988000</v>
          </cell>
        </row>
        <row r="2028">
          <cell r="D2028" t="str">
            <v>A2568</v>
          </cell>
          <cell r="P2028">
            <v>937000</v>
          </cell>
        </row>
        <row r="2029">
          <cell r="D2029" t="str">
            <v>A2628</v>
          </cell>
          <cell r="P2029">
            <v>937000</v>
          </cell>
        </row>
        <row r="2030">
          <cell r="D2030" t="str">
            <v>A3382</v>
          </cell>
          <cell r="P2030">
            <v>937000</v>
          </cell>
        </row>
        <row r="2031">
          <cell r="D2031" t="str">
            <v>A2119</v>
          </cell>
          <cell r="P2031">
            <v>869000</v>
          </cell>
        </row>
        <row r="2032">
          <cell r="D2032" t="str">
            <v>A2629</v>
          </cell>
          <cell r="P2032">
            <v>869000</v>
          </cell>
        </row>
        <row r="2033">
          <cell r="D2033" t="str">
            <v>A3029</v>
          </cell>
          <cell r="P2033">
            <v>869000</v>
          </cell>
        </row>
        <row r="2034">
          <cell r="D2034" t="str">
            <v>A3108</v>
          </cell>
          <cell r="P2034">
            <v>807000</v>
          </cell>
        </row>
        <row r="2035">
          <cell r="D2035" t="str">
            <v>A3140</v>
          </cell>
          <cell r="P2035">
            <v>807000</v>
          </cell>
        </row>
        <row r="2036">
          <cell r="D2036" t="str">
            <v>A3155</v>
          </cell>
          <cell r="P2036">
            <v>807000</v>
          </cell>
        </row>
        <row r="2037">
          <cell r="D2037" t="str">
            <v>A2774</v>
          </cell>
          <cell r="P2037">
            <v>743000</v>
          </cell>
        </row>
        <row r="2038">
          <cell r="D2038" t="str">
            <v>A2905</v>
          </cell>
          <cell r="P2038">
            <v>743000</v>
          </cell>
        </row>
        <row r="2039">
          <cell r="D2039" t="str">
            <v>A4837</v>
          </cell>
          <cell r="P2039">
            <v>743000</v>
          </cell>
        </row>
        <row r="2040">
          <cell r="D2040" t="str">
            <v>A3606</v>
          </cell>
          <cell r="P2040">
            <v>601000</v>
          </cell>
        </row>
        <row r="2041">
          <cell r="D2041" t="str">
            <v>A3607</v>
          </cell>
          <cell r="P2041">
            <v>601000</v>
          </cell>
        </row>
        <row r="2042">
          <cell r="D2042" t="str">
            <v>A3702</v>
          </cell>
          <cell r="P2042">
            <v>601000</v>
          </cell>
        </row>
        <row r="2043">
          <cell r="D2043" t="str">
            <v>A3505</v>
          </cell>
          <cell r="P2043">
            <v>529000</v>
          </cell>
        </row>
        <row r="2044">
          <cell r="D2044" t="str">
            <v>A3799</v>
          </cell>
          <cell r="P2044">
            <v>529000</v>
          </cell>
        </row>
        <row r="2045">
          <cell r="D2045" t="str">
            <v>A3930</v>
          </cell>
          <cell r="P2045">
            <v>529000</v>
          </cell>
        </row>
        <row r="2046">
          <cell r="D2046" t="str">
            <v>A3931</v>
          </cell>
          <cell r="P2046">
            <v>529000</v>
          </cell>
        </row>
        <row r="2047">
          <cell r="D2047" t="str">
            <v>A4116</v>
          </cell>
          <cell r="P2047">
            <v>529000</v>
          </cell>
        </row>
        <row r="2048">
          <cell r="D2048" t="str">
            <v>A4117</v>
          </cell>
          <cell r="P2048">
            <v>529000</v>
          </cell>
        </row>
        <row r="2049">
          <cell r="D2049" t="str">
            <v>A3703</v>
          </cell>
          <cell r="P2049">
            <v>469000</v>
          </cell>
        </row>
        <row r="2050">
          <cell r="D2050" t="str">
            <v>A4322</v>
          </cell>
          <cell r="P2050">
            <v>469000</v>
          </cell>
        </row>
        <row r="2051">
          <cell r="D2051" t="str">
            <v>A4482</v>
          </cell>
          <cell r="P2051">
            <v>469000</v>
          </cell>
        </row>
        <row r="2052">
          <cell r="D2052" t="str">
            <v>A4483</v>
          </cell>
          <cell r="P2052">
            <v>469000</v>
          </cell>
        </row>
        <row r="2053">
          <cell r="D2053" t="str">
            <v>A4659</v>
          </cell>
          <cell r="P2053">
            <v>469000</v>
          </cell>
        </row>
        <row r="2054">
          <cell r="D2054" t="str">
            <v>A4660</v>
          </cell>
          <cell r="P2054">
            <v>469000</v>
          </cell>
        </row>
        <row r="2055">
          <cell r="D2055" t="str">
            <v>A4661</v>
          </cell>
          <cell r="P2055">
            <v>469000</v>
          </cell>
        </row>
        <row r="2056">
          <cell r="D2056" t="str">
            <v>A4662</v>
          </cell>
          <cell r="P2056">
            <v>469000</v>
          </cell>
        </row>
        <row r="2057">
          <cell r="D2057" t="str">
            <v>A4663</v>
          </cell>
          <cell r="P2057">
            <v>469000</v>
          </cell>
        </row>
        <row r="2058">
          <cell r="D2058" t="str">
            <v>A4664</v>
          </cell>
          <cell r="P2058">
            <v>469000</v>
          </cell>
        </row>
        <row r="2059">
          <cell r="D2059" t="str">
            <v>A4326</v>
          </cell>
          <cell r="P2059">
            <v>417000</v>
          </cell>
        </row>
        <row r="2060">
          <cell r="D2060" t="str">
            <v>A4484</v>
          </cell>
          <cell r="P2060">
            <v>417000</v>
          </cell>
        </row>
        <row r="2061">
          <cell r="D2061" t="str">
            <v>A4485</v>
          </cell>
          <cell r="P2061">
            <v>417000</v>
          </cell>
        </row>
        <row r="2062">
          <cell r="D2062" t="str">
            <v>A4805</v>
          </cell>
          <cell r="P2062">
            <v>417000</v>
          </cell>
        </row>
        <row r="2063">
          <cell r="D2063" t="str">
            <v>A4806</v>
          </cell>
          <cell r="P2063">
            <v>417000</v>
          </cell>
        </row>
        <row r="2064">
          <cell r="D2064" t="str">
            <v>A4807</v>
          </cell>
          <cell r="P2064">
            <v>417000</v>
          </cell>
        </row>
        <row r="2065">
          <cell r="D2065" t="str">
            <v>A4914</v>
          </cell>
          <cell r="P2065">
            <v>417000</v>
          </cell>
        </row>
        <row r="2066">
          <cell r="D2066" t="str">
            <v>A4328</v>
          </cell>
          <cell r="P2066">
            <v>354000</v>
          </cell>
        </row>
        <row r="2067">
          <cell r="D2067" t="str">
            <v>A4665</v>
          </cell>
          <cell r="P2067">
            <v>354000</v>
          </cell>
        </row>
        <row r="2068">
          <cell r="D2068" t="str">
            <v>A4682</v>
          </cell>
          <cell r="P2068">
            <v>354000</v>
          </cell>
        </row>
        <row r="2069">
          <cell r="D2069" t="str">
            <v>A5285</v>
          </cell>
          <cell r="P2069">
            <v>354000</v>
          </cell>
        </row>
        <row r="2070">
          <cell r="D2070" t="str">
            <v>A5418</v>
          </cell>
          <cell r="P2070">
            <v>354000</v>
          </cell>
        </row>
        <row r="2071">
          <cell r="D2071" t="str">
            <v>A2315</v>
          </cell>
          <cell r="P2071">
            <v>1034000</v>
          </cell>
        </row>
        <row r="2072">
          <cell r="D2072" t="str">
            <v>A2630</v>
          </cell>
          <cell r="P2072">
            <v>937000</v>
          </cell>
        </row>
        <row r="2073">
          <cell r="D2073" t="str">
            <v>A1865</v>
          </cell>
          <cell r="P2073">
            <v>869000</v>
          </cell>
        </row>
        <row r="2074">
          <cell r="D2074" t="str">
            <v>A2114</v>
          </cell>
          <cell r="P2074">
            <v>869000</v>
          </cell>
        </row>
        <row r="2075">
          <cell r="D2075" t="str">
            <v>A2775</v>
          </cell>
          <cell r="P2075">
            <v>869000</v>
          </cell>
        </row>
        <row r="2076">
          <cell r="D2076" t="str">
            <v>A2906</v>
          </cell>
          <cell r="P2076">
            <v>869000</v>
          </cell>
        </row>
        <row r="2077">
          <cell r="D2077" t="str">
            <v>A3407</v>
          </cell>
          <cell r="P2077">
            <v>743000</v>
          </cell>
        </row>
        <row r="2078">
          <cell r="D2078" t="str">
            <v>A3504</v>
          </cell>
          <cell r="P2078">
            <v>743000</v>
          </cell>
        </row>
        <row r="2079">
          <cell r="D2079" t="str">
            <v>A3581</v>
          </cell>
          <cell r="P2079">
            <v>601000</v>
          </cell>
        </row>
        <row r="2080">
          <cell r="D2080" t="str">
            <v>A3605</v>
          </cell>
          <cell r="P2080">
            <v>601000</v>
          </cell>
        </row>
        <row r="2081">
          <cell r="D2081" t="str">
            <v>A3699</v>
          </cell>
          <cell r="P2081">
            <v>529000</v>
          </cell>
        </row>
        <row r="2082">
          <cell r="D2082" t="str">
            <v>A3922</v>
          </cell>
          <cell r="P2082">
            <v>529000</v>
          </cell>
        </row>
        <row r="2083">
          <cell r="D2083" t="str">
            <v>A4111</v>
          </cell>
          <cell r="P2083">
            <v>529000</v>
          </cell>
        </row>
        <row r="2084">
          <cell r="D2084" t="str">
            <v>A4118</v>
          </cell>
          <cell r="P2084">
            <v>529000</v>
          </cell>
        </row>
        <row r="2085">
          <cell r="D2085" t="str">
            <v>A3622</v>
          </cell>
          <cell r="P2085">
            <v>469000</v>
          </cell>
        </row>
        <row r="2086">
          <cell r="D2086" t="str">
            <v>A4325</v>
          </cell>
          <cell r="P2086">
            <v>469000</v>
          </cell>
        </row>
        <row r="2087">
          <cell r="D2087" t="str">
            <v>A4666</v>
          </cell>
          <cell r="P2087">
            <v>469000</v>
          </cell>
        </row>
        <row r="2088">
          <cell r="D2088" t="str">
            <v>A4669</v>
          </cell>
          <cell r="P2088">
            <v>469000</v>
          </cell>
        </row>
        <row r="2089">
          <cell r="D2089" t="str">
            <v>A4670</v>
          </cell>
          <cell r="P2089">
            <v>469000</v>
          </cell>
        </row>
        <row r="2090">
          <cell r="D2090" t="str">
            <v>A4808</v>
          </cell>
          <cell r="P2090">
            <v>417000</v>
          </cell>
        </row>
        <row r="2091">
          <cell r="D2091" t="str">
            <v>A4809</v>
          </cell>
          <cell r="P2091">
            <v>417000</v>
          </cell>
        </row>
        <row r="2092">
          <cell r="D2092" t="str">
            <v>A4915</v>
          </cell>
          <cell r="P2092">
            <v>417000</v>
          </cell>
        </row>
        <row r="2093">
          <cell r="D2093" t="str">
            <v>A4494</v>
          </cell>
          <cell r="P2093">
            <v>354000</v>
          </cell>
        </row>
        <row r="2094">
          <cell r="D2094" t="str">
            <v>A5070</v>
          </cell>
          <cell r="P2094">
            <v>354000</v>
          </cell>
        </row>
        <row r="2095">
          <cell r="D2095" t="str">
            <v>A5071</v>
          </cell>
          <cell r="P2095">
            <v>354000</v>
          </cell>
        </row>
        <row r="2096">
          <cell r="D2096" t="str">
            <v>A5419</v>
          </cell>
          <cell r="P2096">
            <v>354000</v>
          </cell>
        </row>
        <row r="2097">
          <cell r="D2097" t="str">
            <v>A0135</v>
          </cell>
          <cell r="P2097">
            <v>782000</v>
          </cell>
        </row>
        <row r="2098">
          <cell r="D2098" t="str">
            <v>A0372</v>
          </cell>
          <cell r="P2098">
            <v>1099000</v>
          </cell>
        </row>
        <row r="2099">
          <cell r="D2099" t="str">
            <v>A0486</v>
          </cell>
          <cell r="P2099">
            <v>1100000</v>
          </cell>
        </row>
        <row r="2100">
          <cell r="D2100" t="str">
            <v>A2333</v>
          </cell>
          <cell r="P2100">
            <v>988000</v>
          </cell>
        </row>
        <row r="2101">
          <cell r="D2101" t="str">
            <v>A3042</v>
          </cell>
          <cell r="P2101">
            <v>601000</v>
          </cell>
        </row>
        <row r="2102">
          <cell r="D2102" t="str">
            <v>A3324</v>
          </cell>
          <cell r="P2102">
            <v>529000</v>
          </cell>
        </row>
        <row r="2103">
          <cell r="D2103" t="str">
            <v>A4204</v>
          </cell>
          <cell r="P2103">
            <v>469000</v>
          </cell>
        </row>
        <row r="2104">
          <cell r="D2104" t="str">
            <v>A4335</v>
          </cell>
          <cell r="P2104">
            <v>417000</v>
          </cell>
        </row>
        <row r="2105">
          <cell r="D2105" t="str">
            <v>A0572</v>
          </cell>
          <cell r="P2105">
            <v>988000</v>
          </cell>
        </row>
        <row r="2106">
          <cell r="D2106" t="str">
            <v>A0670</v>
          </cell>
          <cell r="P2106">
            <v>615000</v>
          </cell>
        </row>
        <row r="2107">
          <cell r="D2107" t="str">
            <v>A1840</v>
          </cell>
          <cell r="P2107">
            <v>988000</v>
          </cell>
        </row>
        <row r="2108">
          <cell r="D2108" t="str">
            <v>A1888</v>
          </cell>
          <cell r="P2108">
            <v>601000</v>
          </cell>
        </row>
        <row r="2109">
          <cell r="D2109" t="str">
            <v>A0395</v>
          </cell>
          <cell r="P2109">
            <v>1250000</v>
          </cell>
        </row>
        <row r="2110">
          <cell r="D2110" t="str">
            <v>A2479</v>
          </cell>
          <cell r="P2110">
            <v>869000</v>
          </cell>
        </row>
        <row r="2111">
          <cell r="D2111" t="str">
            <v>A2109</v>
          </cell>
          <cell r="P2111">
            <v>988000</v>
          </cell>
        </row>
        <row r="2112">
          <cell r="D2112" t="str">
            <v>A2314</v>
          </cell>
          <cell r="P2112">
            <v>988000</v>
          </cell>
        </row>
        <row r="2113">
          <cell r="D2113" t="str">
            <v>A2972</v>
          </cell>
          <cell r="P2113">
            <v>1034000</v>
          </cell>
        </row>
        <row r="2114">
          <cell r="D2114" t="str">
            <v>A1921</v>
          </cell>
          <cell r="P2114">
            <v>467000</v>
          </cell>
        </row>
        <row r="2115">
          <cell r="D2115" t="str">
            <v>A0695</v>
          </cell>
          <cell r="P2115">
            <v>1100000</v>
          </cell>
        </row>
        <row r="2116">
          <cell r="D2116" t="str">
            <v>A0447</v>
          </cell>
          <cell r="P2116">
            <v>1099000</v>
          </cell>
        </row>
        <row r="2117">
          <cell r="D2117" t="str">
            <v>A0952</v>
          </cell>
          <cell r="P2117">
            <v>1100000</v>
          </cell>
        </row>
        <row r="2118">
          <cell r="D2118" t="str">
            <v>A0476</v>
          </cell>
          <cell r="P2118">
            <v>1034000</v>
          </cell>
        </row>
        <row r="2119">
          <cell r="D2119" t="str">
            <v>A4704</v>
          </cell>
          <cell r="P2119">
            <v>354000</v>
          </cell>
        </row>
        <row r="2120">
          <cell r="D2120" t="str">
            <v>A5090</v>
          </cell>
          <cell r="P2120">
            <v>354000</v>
          </cell>
        </row>
        <row r="2121">
          <cell r="D2121" t="str">
            <v>A5306</v>
          </cell>
          <cell r="P2121">
            <v>354000</v>
          </cell>
        </row>
        <row r="2122">
          <cell r="D2122" t="str">
            <v>A0546</v>
          </cell>
          <cell r="P2122">
            <v>1100000</v>
          </cell>
        </row>
        <row r="2123">
          <cell r="D2123" t="str">
            <v>A0499</v>
          </cell>
          <cell r="P2123">
            <v>1034000</v>
          </cell>
        </row>
        <row r="2124">
          <cell r="D2124" t="str">
            <v>A0690</v>
          </cell>
          <cell r="P2124">
            <v>1034000</v>
          </cell>
        </row>
        <row r="2125">
          <cell r="D2125" t="str">
            <v>A0698</v>
          </cell>
          <cell r="P2125">
            <v>1034000</v>
          </cell>
        </row>
        <row r="2126">
          <cell r="D2126" t="str">
            <v>A1415</v>
          </cell>
          <cell r="P2126">
            <v>1034000</v>
          </cell>
        </row>
        <row r="2127">
          <cell r="D2127" t="str">
            <v>A1490</v>
          </cell>
          <cell r="P2127">
            <v>1034000</v>
          </cell>
        </row>
        <row r="2128">
          <cell r="D2128" t="str">
            <v>A1420</v>
          </cell>
          <cell r="P2128">
            <v>988000</v>
          </cell>
        </row>
        <row r="2129">
          <cell r="D2129" t="str">
            <v>A1861</v>
          </cell>
          <cell r="P2129">
            <v>988000</v>
          </cell>
        </row>
        <row r="2130">
          <cell r="D2130" t="str">
            <v>A0517</v>
          </cell>
          <cell r="P2130">
            <v>937000</v>
          </cell>
        </row>
        <row r="2131">
          <cell r="D2131" t="str">
            <v>A0633</v>
          </cell>
          <cell r="P2131">
            <v>937000</v>
          </cell>
        </row>
        <row r="2132">
          <cell r="D2132" t="str">
            <v>A0635</v>
          </cell>
          <cell r="P2132">
            <v>937000</v>
          </cell>
        </row>
        <row r="2133">
          <cell r="D2133" t="str">
            <v>A0646</v>
          </cell>
          <cell r="P2133">
            <v>937000</v>
          </cell>
        </row>
        <row r="2134">
          <cell r="D2134" t="str">
            <v>A1056</v>
          </cell>
          <cell r="P2134">
            <v>937000</v>
          </cell>
        </row>
        <row r="2135">
          <cell r="D2135" t="str">
            <v>A1417</v>
          </cell>
          <cell r="P2135">
            <v>937000</v>
          </cell>
        </row>
        <row r="2136">
          <cell r="D2136" t="str">
            <v>A1573</v>
          </cell>
          <cell r="P2136">
            <v>937000</v>
          </cell>
        </row>
        <row r="2137">
          <cell r="D2137" t="str">
            <v>A0519</v>
          </cell>
          <cell r="P2137">
            <v>869000</v>
          </cell>
        </row>
        <row r="2138">
          <cell r="D2138" t="str">
            <v>A1169</v>
          </cell>
          <cell r="P2138">
            <v>869000</v>
          </cell>
        </row>
        <row r="2139">
          <cell r="D2139" t="str">
            <v>A3058</v>
          </cell>
          <cell r="P2139">
            <v>869000</v>
          </cell>
        </row>
        <row r="2140">
          <cell r="D2140" t="str">
            <v>A1168</v>
          </cell>
          <cell r="P2140">
            <v>807000</v>
          </cell>
        </row>
        <row r="2141">
          <cell r="D2141" t="str">
            <v>A4538</v>
          </cell>
          <cell r="P2141">
            <v>807000</v>
          </cell>
        </row>
        <row r="2142">
          <cell r="D2142" t="str">
            <v>A3735</v>
          </cell>
          <cell r="P2142">
            <v>601000</v>
          </cell>
        </row>
        <row r="2143">
          <cell r="D2143" t="str">
            <v>A4316</v>
          </cell>
          <cell r="P2143">
            <v>469000</v>
          </cell>
        </row>
        <row r="2144">
          <cell r="D2144" t="str">
            <v>A4698</v>
          </cell>
          <cell r="P2144">
            <v>469000</v>
          </cell>
        </row>
        <row r="2145">
          <cell r="D2145" t="str">
            <v>A4817</v>
          </cell>
          <cell r="P2145">
            <v>417000</v>
          </cell>
        </row>
        <row r="2146">
          <cell r="D2146" t="str">
            <v>A4934</v>
          </cell>
          <cell r="P2146">
            <v>417000</v>
          </cell>
        </row>
        <row r="2147">
          <cell r="D2147" t="str">
            <v>A4935</v>
          </cell>
          <cell r="P2147">
            <v>417000</v>
          </cell>
        </row>
        <row r="2148">
          <cell r="D2148" t="str">
            <v>A4699</v>
          </cell>
          <cell r="P2148">
            <v>354000</v>
          </cell>
        </row>
        <row r="2149">
          <cell r="D2149" t="str">
            <v>A4700</v>
          </cell>
          <cell r="P2149">
            <v>354000</v>
          </cell>
        </row>
        <row r="2150">
          <cell r="D2150" t="str">
            <v>A4703</v>
          </cell>
          <cell r="P2150">
            <v>354000</v>
          </cell>
        </row>
        <row r="2151">
          <cell r="D2151" t="str">
            <v>A4823</v>
          </cell>
          <cell r="P2151">
            <v>354000</v>
          </cell>
        </row>
        <row r="2152">
          <cell r="D2152" t="str">
            <v>A4824</v>
          </cell>
          <cell r="P2152">
            <v>354000</v>
          </cell>
        </row>
        <row r="2153">
          <cell r="D2153" t="str">
            <v>A4936</v>
          </cell>
          <cell r="P2153">
            <v>354000</v>
          </cell>
        </row>
        <row r="2154">
          <cell r="D2154" t="str">
            <v>A4937</v>
          </cell>
          <cell r="P2154">
            <v>354000</v>
          </cell>
        </row>
        <row r="2155">
          <cell r="D2155" t="str">
            <v>A5091</v>
          </cell>
          <cell r="P2155">
            <v>354000</v>
          </cell>
        </row>
        <row r="2156">
          <cell r="D2156" t="str">
            <v>A5092</v>
          </cell>
          <cell r="P2156">
            <v>354000</v>
          </cell>
        </row>
        <row r="2157">
          <cell r="D2157" t="str">
            <v>A5307</v>
          </cell>
          <cell r="P2157">
            <v>354000</v>
          </cell>
        </row>
        <row r="2158">
          <cell r="D2158" t="str">
            <v>A5308</v>
          </cell>
          <cell r="P2158">
            <v>354000</v>
          </cell>
        </row>
        <row r="2159">
          <cell r="D2159" t="str">
            <v>A5309</v>
          </cell>
          <cell r="P2159">
            <v>354000</v>
          </cell>
        </row>
        <row r="2160">
          <cell r="D2160" t="str">
            <v>A5440</v>
          </cell>
          <cell r="P2160">
            <v>354000</v>
          </cell>
        </row>
        <row r="2161">
          <cell r="D2161" t="str">
            <v>A5441</v>
          </cell>
          <cell r="P2161">
            <v>354000</v>
          </cell>
        </row>
        <row r="2162">
          <cell r="D2162" t="str">
            <v>A0540</v>
          </cell>
          <cell r="P2162">
            <v>312000</v>
          </cell>
        </row>
        <row r="2163">
          <cell r="D2163" t="str">
            <v>A0541</v>
          </cell>
          <cell r="P2163">
            <v>431000</v>
          </cell>
        </row>
        <row r="2164">
          <cell r="D2164" t="str">
            <v>A0628</v>
          </cell>
          <cell r="P2164">
            <v>350000</v>
          </cell>
        </row>
        <row r="2165">
          <cell r="D2165" t="str">
            <v>A0937</v>
          </cell>
          <cell r="P2165">
            <v>312000</v>
          </cell>
        </row>
        <row r="2166">
          <cell r="D2166" t="str">
            <v>A2542</v>
          </cell>
          <cell r="P2166">
            <v>456000</v>
          </cell>
        </row>
        <row r="2167">
          <cell r="D2167" t="str">
            <v>A1931</v>
          </cell>
          <cell r="P2167">
            <v>605000</v>
          </cell>
        </row>
        <row r="2168">
          <cell r="D2168" t="str">
            <v>A1938</v>
          </cell>
          <cell r="P2168">
            <v>620000</v>
          </cell>
        </row>
        <row r="2169">
          <cell r="D2169" t="str">
            <v>A0098</v>
          </cell>
          <cell r="P2169">
            <v>988000</v>
          </cell>
        </row>
        <row r="2170">
          <cell r="D2170" t="str">
            <v>A1925</v>
          </cell>
          <cell r="P2170">
            <v>999000</v>
          </cell>
        </row>
        <row r="2171">
          <cell r="D2171" t="str">
            <v>A5480</v>
          </cell>
          <cell r="P2171">
            <v>200000</v>
          </cell>
        </row>
        <row r="2172">
          <cell r="D2172" t="str">
            <v>A1638</v>
          </cell>
          <cell r="P2172">
            <v>1100000</v>
          </cell>
        </row>
        <row r="2173">
          <cell r="D2173" t="str">
            <v>A1692</v>
          </cell>
          <cell r="P2173">
            <v>601000</v>
          </cell>
        </row>
        <row r="2174">
          <cell r="D2174" t="str">
            <v>A3712</v>
          </cell>
          <cell r="P2174">
            <v>529000</v>
          </cell>
        </row>
        <row r="2175">
          <cell r="D2175" t="str">
            <v>A5081</v>
          </cell>
          <cell r="P2175">
            <v>417000</v>
          </cell>
        </row>
        <row r="2176">
          <cell r="D2176" t="str">
            <v>A1351</v>
          </cell>
          <cell r="P2176">
            <v>1100000</v>
          </cell>
        </row>
        <row r="2177">
          <cell r="D2177" t="str">
            <v>A3352</v>
          </cell>
          <cell r="P2177">
            <v>937000</v>
          </cell>
        </row>
        <row r="2178">
          <cell r="D2178" t="str">
            <v>A5493</v>
          </cell>
          <cell r="P2178">
            <v>601000</v>
          </cell>
        </row>
        <row r="2179">
          <cell r="D2179" t="str">
            <v>A5293</v>
          </cell>
          <cell r="P2179">
            <v>417000</v>
          </cell>
        </row>
        <row r="2180">
          <cell r="D2180" t="str">
            <v>A0160</v>
          </cell>
          <cell r="P2180">
            <v>1250000</v>
          </cell>
        </row>
        <row r="2181">
          <cell r="D2181" t="str">
            <v>A0964</v>
          </cell>
          <cell r="P2181">
            <v>1250000</v>
          </cell>
        </row>
        <row r="2182">
          <cell r="D2182" t="str">
            <v>A2806</v>
          </cell>
          <cell r="P2182">
            <v>1100000</v>
          </cell>
        </row>
        <row r="2183">
          <cell r="D2183" t="str">
            <v>A1659</v>
          </cell>
          <cell r="P2183">
            <v>988000</v>
          </cell>
        </row>
        <row r="2184">
          <cell r="D2184" t="str">
            <v>A4230</v>
          </cell>
          <cell r="P2184">
            <v>937000</v>
          </cell>
        </row>
        <row r="2185">
          <cell r="D2185" t="str">
            <v>A5170</v>
          </cell>
          <cell r="P2185">
            <v>869000</v>
          </cell>
        </row>
        <row r="2186">
          <cell r="D2186" t="str">
            <v>A4396</v>
          </cell>
          <cell r="P2186">
            <v>743000</v>
          </cell>
        </row>
        <row r="2187">
          <cell r="D2187" t="str">
            <v>A5380</v>
          </cell>
          <cell r="P2187">
            <v>743000</v>
          </cell>
        </row>
        <row r="2188">
          <cell r="D2188" t="str">
            <v>A5101</v>
          </cell>
          <cell r="P2188">
            <v>601000</v>
          </cell>
        </row>
        <row r="2189">
          <cell r="D2189" t="str">
            <v>A5000</v>
          </cell>
          <cell r="P2189">
            <v>529000</v>
          </cell>
        </row>
        <row r="2190">
          <cell r="D2190" t="str">
            <v>A5326</v>
          </cell>
          <cell r="P2190">
            <v>529000</v>
          </cell>
        </row>
        <row r="2191">
          <cell r="D2191" t="str">
            <v>A5171</v>
          </cell>
          <cell r="P2191">
            <v>417000</v>
          </cell>
        </row>
        <row r="2192">
          <cell r="D2192" t="str">
            <v>A5162</v>
          </cell>
          <cell r="P2192">
            <v>100000</v>
          </cell>
        </row>
        <row r="2193">
          <cell r="D2193" t="str">
            <v>A5473</v>
          </cell>
          <cell r="P2193">
            <v>100000</v>
          </cell>
        </row>
        <row r="2194">
          <cell r="D2194" t="str">
            <v>A4035</v>
          </cell>
          <cell r="P2194">
            <v>1250000</v>
          </cell>
        </row>
        <row r="2195">
          <cell r="D2195" t="str">
            <v>A4374</v>
          </cell>
          <cell r="P2195">
            <v>601000</v>
          </cell>
        </row>
        <row r="2196">
          <cell r="D2196" t="str">
            <v>A4235</v>
          </cell>
          <cell r="P2196">
            <v>469000</v>
          </cell>
        </row>
        <row r="2197">
          <cell r="D2197" t="str">
            <v>A4673</v>
          </cell>
          <cell r="P2197">
            <v>417000</v>
          </cell>
        </row>
        <row r="2198">
          <cell r="D2198" t="str">
            <v>A4916</v>
          </cell>
          <cell r="P2198">
            <v>354000</v>
          </cell>
        </row>
        <row r="2199">
          <cell r="D2199" t="str">
            <v>A1930</v>
          </cell>
          <cell r="P2199">
            <v>940000</v>
          </cell>
        </row>
        <row r="2200">
          <cell r="D2200" t="str">
            <v>A1522</v>
          </cell>
          <cell r="P2200">
            <v>601000</v>
          </cell>
        </row>
        <row r="2201">
          <cell r="D2201" t="str">
            <v>A5461</v>
          </cell>
          <cell r="P2201">
            <v>383000</v>
          </cell>
        </row>
        <row r="2202">
          <cell r="D2202" t="str">
            <v>A0179</v>
          </cell>
          <cell r="P2202">
            <v>988000</v>
          </cell>
        </row>
        <row r="2203">
          <cell r="D2203" t="str">
            <v>A0346</v>
          </cell>
          <cell r="P2203">
            <v>988000</v>
          </cell>
        </row>
        <row r="2204">
          <cell r="D2204" t="str">
            <v>A4168</v>
          </cell>
          <cell r="P2204">
            <v>743000</v>
          </cell>
        </row>
        <row r="2205">
          <cell r="D2205" t="str">
            <v>A0991</v>
          </cell>
          <cell r="P2205">
            <v>988000</v>
          </cell>
        </row>
        <row r="2206">
          <cell r="D2206" t="str">
            <v>A0786</v>
          </cell>
          <cell r="P2206">
            <v>937000</v>
          </cell>
        </row>
        <row r="2207">
          <cell r="D2207" t="str">
            <v>A1458</v>
          </cell>
          <cell r="P2207">
            <v>937000</v>
          </cell>
        </row>
        <row r="2208">
          <cell r="D2208" t="str">
            <v>A5462</v>
          </cell>
          <cell r="P2208">
            <v>696000</v>
          </cell>
        </row>
        <row r="2209">
          <cell r="D2209" t="str">
            <v>A1144</v>
          </cell>
          <cell r="P2209">
            <v>1100000</v>
          </cell>
        </row>
        <row r="2210">
          <cell r="D2210" t="str">
            <v>A1091</v>
          </cell>
          <cell r="P2210">
            <v>988000</v>
          </cell>
        </row>
        <row r="2211">
          <cell r="D2211" t="str">
            <v>A1161</v>
          </cell>
          <cell r="P2211">
            <v>1034000</v>
          </cell>
        </row>
        <row r="2212">
          <cell r="D2212" t="str">
            <v>A1163</v>
          </cell>
          <cell r="P2212">
            <v>1034000</v>
          </cell>
        </row>
        <row r="2213">
          <cell r="D2213" t="str">
            <v>A1588</v>
          </cell>
          <cell r="P2213">
            <v>869000</v>
          </cell>
        </row>
        <row r="2214">
          <cell r="D2214" t="str">
            <v>A3449</v>
          </cell>
          <cell r="P2214">
            <v>743000</v>
          </cell>
        </row>
        <row r="2215">
          <cell r="D2215" t="str">
            <v>A3863</v>
          </cell>
          <cell r="P2215">
            <v>743000</v>
          </cell>
        </row>
        <row r="2216">
          <cell r="D2216" t="str">
            <v>A5072</v>
          </cell>
          <cell r="P2216">
            <v>354000</v>
          </cell>
        </row>
        <row r="2217">
          <cell r="D2217" t="str">
            <v>A0692</v>
          </cell>
          <cell r="P2217">
            <v>366000</v>
          </cell>
        </row>
        <row r="2218">
          <cell r="D2218" t="str">
            <v>A0215</v>
          </cell>
          <cell r="P2218">
            <v>1099000</v>
          </cell>
        </row>
        <row r="2219">
          <cell r="D2219" t="str">
            <v>A1937</v>
          </cell>
          <cell r="P2219">
            <v>102000</v>
          </cell>
        </row>
        <row r="2220">
          <cell r="D2220" t="str">
            <v>A1723</v>
          </cell>
          <cell r="P2220">
            <v>988000</v>
          </cell>
        </row>
        <row r="2221">
          <cell r="D2221" t="str">
            <v>A1594</v>
          </cell>
          <cell r="P2221">
            <v>988000</v>
          </cell>
        </row>
        <row r="2222">
          <cell r="D2222" t="str">
            <v>A2121</v>
          </cell>
          <cell r="P2222">
            <v>988000</v>
          </cell>
        </row>
        <row r="2223">
          <cell r="D2223" t="str">
            <v>A2293</v>
          </cell>
          <cell r="P2223">
            <v>988000</v>
          </cell>
        </row>
        <row r="2224">
          <cell r="D2224" t="str">
            <v>A2298</v>
          </cell>
          <cell r="P2224">
            <v>937000</v>
          </cell>
        </row>
        <row r="2225">
          <cell r="D2225" t="str">
            <v>A0689</v>
          </cell>
          <cell r="P2225">
            <v>869000</v>
          </cell>
        </row>
        <row r="2226">
          <cell r="D2226" t="str">
            <v>A1416</v>
          </cell>
          <cell r="P2226">
            <v>869000</v>
          </cell>
        </row>
        <row r="2227">
          <cell r="D2227" t="str">
            <v>A1627</v>
          </cell>
          <cell r="P2227">
            <v>869000</v>
          </cell>
        </row>
        <row r="2228">
          <cell r="D2228" t="str">
            <v>A2138</v>
          </cell>
          <cell r="P2228">
            <v>869000</v>
          </cell>
        </row>
        <row r="2229">
          <cell r="D2229" t="str">
            <v>A2815</v>
          </cell>
          <cell r="P2229">
            <v>869000</v>
          </cell>
        </row>
        <row r="2230">
          <cell r="D2230" t="str">
            <v>A3758</v>
          </cell>
          <cell r="P2230">
            <v>869000</v>
          </cell>
        </row>
        <row r="2231">
          <cell r="D2231" t="str">
            <v>A1167</v>
          </cell>
          <cell r="P2231">
            <v>807000</v>
          </cell>
        </row>
        <row r="2232">
          <cell r="D2232" t="str">
            <v>A2446</v>
          </cell>
          <cell r="P2232">
            <v>807000</v>
          </cell>
        </row>
        <row r="2233">
          <cell r="D2233" t="str">
            <v>A2987</v>
          </cell>
          <cell r="P2233">
            <v>743000</v>
          </cell>
        </row>
        <row r="2234">
          <cell r="D2234" t="str">
            <v>A3021</v>
          </cell>
          <cell r="P2234">
            <v>743000</v>
          </cell>
        </row>
        <row r="2235">
          <cell r="D2235" t="str">
            <v>A3498</v>
          </cell>
          <cell r="P2235">
            <v>743000</v>
          </cell>
        </row>
        <row r="2236">
          <cell r="D2236" t="str">
            <v>A3845</v>
          </cell>
          <cell r="P2236">
            <v>743000</v>
          </cell>
        </row>
        <row r="2237">
          <cell r="D2237" t="str">
            <v>A3152</v>
          </cell>
          <cell r="P2237">
            <v>601000</v>
          </cell>
        </row>
        <row r="2238">
          <cell r="D2238" t="str">
            <v>A3596</v>
          </cell>
          <cell r="P2238">
            <v>601000</v>
          </cell>
        </row>
        <row r="2239">
          <cell r="D2239" t="str">
            <v>A3499</v>
          </cell>
          <cell r="P2239">
            <v>529000</v>
          </cell>
        </row>
        <row r="2240">
          <cell r="D2240" t="str">
            <v>A3912</v>
          </cell>
          <cell r="P2240">
            <v>529000</v>
          </cell>
        </row>
        <row r="2241">
          <cell r="D2241" t="str">
            <v>A3921</v>
          </cell>
          <cell r="P2241">
            <v>529000</v>
          </cell>
        </row>
        <row r="2242">
          <cell r="D2242" t="str">
            <v>A4098</v>
          </cell>
          <cell r="P2242">
            <v>529000</v>
          </cell>
        </row>
        <row r="2243">
          <cell r="D2243" t="str">
            <v>A3589</v>
          </cell>
          <cell r="P2243">
            <v>469000</v>
          </cell>
        </row>
        <row r="2244">
          <cell r="D2244" t="str">
            <v>A3590</v>
          </cell>
          <cell r="P2244">
            <v>469000</v>
          </cell>
        </row>
        <row r="2245">
          <cell r="D2245" t="str">
            <v>A3593</v>
          </cell>
          <cell r="P2245">
            <v>469000</v>
          </cell>
        </row>
        <row r="2246">
          <cell r="D2246" t="str">
            <v>A4093</v>
          </cell>
          <cell r="P2246">
            <v>469000</v>
          </cell>
        </row>
        <row r="2247">
          <cell r="D2247" t="str">
            <v>A4305</v>
          </cell>
          <cell r="P2247">
            <v>469000</v>
          </cell>
        </row>
        <row r="2248">
          <cell r="D2248" t="str">
            <v>A4310</v>
          </cell>
          <cell r="P2248">
            <v>469000</v>
          </cell>
        </row>
        <row r="2249">
          <cell r="D2249" t="str">
            <v>A4642</v>
          </cell>
          <cell r="P2249">
            <v>469000</v>
          </cell>
        </row>
        <row r="2250">
          <cell r="D2250" t="str">
            <v>A4905</v>
          </cell>
          <cell r="P2250">
            <v>469000</v>
          </cell>
        </row>
        <row r="2251">
          <cell r="D2251" t="str">
            <v>A4800</v>
          </cell>
          <cell r="P2251">
            <v>417000</v>
          </cell>
        </row>
        <row r="2252">
          <cell r="D2252" t="str">
            <v>A4906</v>
          </cell>
          <cell r="P2252">
            <v>417000</v>
          </cell>
        </row>
        <row r="2253">
          <cell r="D2253" t="str">
            <v>A4907</v>
          </cell>
          <cell r="P2253">
            <v>417000</v>
          </cell>
        </row>
        <row r="2254">
          <cell r="D2254" t="str">
            <v>A4302</v>
          </cell>
          <cell r="P2254">
            <v>354000</v>
          </cell>
        </row>
        <row r="2255">
          <cell r="D2255" t="str">
            <v>A4309</v>
          </cell>
          <cell r="P2255">
            <v>354000</v>
          </cell>
        </row>
        <row r="2256">
          <cell r="D2256" t="str">
            <v>A4465</v>
          </cell>
          <cell r="P2256">
            <v>354000</v>
          </cell>
        </row>
        <row r="2257">
          <cell r="D2257" t="str">
            <v>A2218</v>
          </cell>
          <cell r="P2257">
            <v>601000</v>
          </cell>
        </row>
        <row r="2258">
          <cell r="D2258" t="str">
            <v>A4581</v>
          </cell>
          <cell r="P2258">
            <v>721000</v>
          </cell>
        </row>
        <row r="2259">
          <cell r="D2259" t="str">
            <v>A1038</v>
          </cell>
          <cell r="P2259">
            <v>601000</v>
          </cell>
        </row>
        <row r="2260">
          <cell r="D2260" t="str">
            <v>A0570</v>
          </cell>
          <cell r="P2260">
            <v>520000</v>
          </cell>
        </row>
        <row r="2261">
          <cell r="D2261" t="str">
            <v>A0158</v>
          </cell>
          <cell r="P2261">
            <v>663000</v>
          </cell>
        </row>
        <row r="2262">
          <cell r="D2262" t="str">
            <v>A2377</v>
          </cell>
          <cell r="P2262">
            <v>601000</v>
          </cell>
        </row>
        <row r="2263">
          <cell r="D2263" t="str">
            <v>A4685</v>
          </cell>
          <cell r="P2263">
            <v>354000</v>
          </cell>
        </row>
        <row r="2264">
          <cell r="D2264" t="str">
            <v>A1934</v>
          </cell>
          <cell r="P2264">
            <v>1101000</v>
          </cell>
        </row>
        <row r="2265">
          <cell r="D2265" t="str">
            <v>A1929</v>
          </cell>
          <cell r="P2265">
            <v>300000</v>
          </cell>
        </row>
        <row r="2266">
          <cell r="D2266" t="str">
            <v>A1928</v>
          </cell>
          <cell r="P2266">
            <v>451000</v>
          </cell>
        </row>
      </sheetData>
      <sheetData sheetId="2"/>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入力"/>
      <sheetName val="ﾃｰﾌﾞﾙ"/>
      <sheetName val="標準賃率表"/>
      <sheetName val="本計画賃率案"/>
      <sheetName val="日本工営集計"/>
      <sheetName val="賃率差異"/>
      <sheetName val="PA差異内訳"/>
      <sheetName val="賃率個別計算書"/>
      <sheetName val="計算式"/>
      <sheetName val="給与マスタ"/>
      <sheetName val="マスタ追加者"/>
      <sheetName val="部門間異動"/>
      <sheetName val="異動予定者"/>
      <sheetName val="昇給"/>
      <sheetName val="年俸賞与"/>
      <sheetName val="賞与条件"/>
      <sheetName val="Sheet2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GIA_CSDL_BDDH_10K_TT70_AHK"/>
      <sheetName val="KHOILUONG_GOC_10cm"/>
      <sheetName val="DUTOAN"/>
    </sheetNames>
    <sheetDataSet>
      <sheetData sheetId="0" refreshError="1">
        <row r="22">
          <cell r="Q22">
            <v>23840010.441771861</v>
          </cell>
        </row>
        <row r="126">
          <cell r="C126" t="str">
            <v>Điều tra đối tượng địa lý và thu nhận dữ liệu thuộc tính ở thực địa</v>
          </cell>
        </row>
        <row r="130">
          <cell r="C130" t="str">
            <v>Rà soát, phân loại và biên tập nội dung dữ liệu</v>
          </cell>
        </row>
      </sheetData>
      <sheetData sheetId="1" refreshError="1"/>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xz"/>
      <sheetName val="Bia"/>
      <sheetName val="Thuyet minh"/>
      <sheetName val="Tong hop "/>
      <sheetName val="TK đô thị"/>
      <sheetName val="L.Chuyên gia"/>
      <sheetName val="Noi suy - quy hoach"/>
      <sheetName val="Tonghop - ghep noi"/>
      <sheetName val="Tiendo - ghep noi"/>
      <sheetName val="Bo do tien do chuyen gia"/>
      <sheetName val="L chuyen gia - ghep noi"/>
      <sheetName val="CHi phí khac - ghep noi"/>
    </sheetNames>
    <sheetDataSet>
      <sheetData sheetId="0" refreshError="1"/>
      <sheetData sheetId="1" refreshError="1"/>
      <sheetData sheetId="2" refreshError="1"/>
      <sheetData sheetId="3">
        <row r="12">
          <cell r="F12" t="e">
            <v>#REF!</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57150">
          <a:solidFill>
            <a:srgbClr val="FF0000"/>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defaultGridColor="0" view="pageBreakPreview" colorId="0" workbookViewId="0"/>
  </sheetViews>
  <sheetFormatPr defaultRowHeight="14.25"/>
  <sheetData/>
  <pageMargins left="0.7" right="0.7" top="0.75" bottom="0.75" header="0.3" footer="0.3"/>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J31"/>
  <sheetViews>
    <sheetView view="pageBreakPreview" topLeftCell="A88" zoomScaleNormal="100" zoomScaleSheetLayoutView="100" workbookViewId="0">
      <selection activeCell="A28" sqref="A28:J28"/>
    </sheetView>
  </sheetViews>
  <sheetFormatPr defaultColWidth="9" defaultRowHeight="18.75"/>
  <cols>
    <col min="1" max="10" width="12.125" style="32" customWidth="1"/>
    <col min="11" max="16384" width="9" style="32"/>
  </cols>
  <sheetData>
    <row r="1" spans="1:10" ht="16.5" customHeight="1" thickTop="1">
      <c r="A1" s="48"/>
      <c r="B1" s="49"/>
      <c r="C1" s="49"/>
      <c r="D1" s="49"/>
      <c r="E1" s="49"/>
      <c r="F1" s="49"/>
      <c r="G1" s="49"/>
      <c r="H1" s="49"/>
      <c r="I1" s="49"/>
      <c r="J1" s="50"/>
    </row>
    <row r="2" spans="1:10">
      <c r="A2" s="368" t="s">
        <v>94</v>
      </c>
      <c r="B2" s="366"/>
      <c r="C2" s="366"/>
      <c r="D2" s="366"/>
      <c r="E2" s="366"/>
      <c r="F2" s="366"/>
      <c r="G2" s="366"/>
      <c r="H2" s="366"/>
      <c r="I2" s="366"/>
      <c r="J2" s="367"/>
    </row>
    <row r="3" spans="1:10">
      <c r="A3" s="369" t="s">
        <v>95</v>
      </c>
      <c r="B3" s="370"/>
      <c r="C3" s="370"/>
      <c r="D3" s="370"/>
      <c r="E3" s="370"/>
      <c r="F3" s="370"/>
      <c r="G3" s="370"/>
      <c r="H3" s="370"/>
      <c r="I3" s="370"/>
      <c r="J3" s="371"/>
    </row>
    <row r="4" spans="1:10">
      <c r="A4" s="51"/>
      <c r="J4" s="52"/>
    </row>
    <row r="5" spans="1:10">
      <c r="A5" s="53"/>
      <c r="H5" s="54"/>
      <c r="I5" s="54"/>
      <c r="J5" s="52"/>
    </row>
    <row r="6" spans="1:10">
      <c r="A6" s="53"/>
      <c r="H6" s="54"/>
      <c r="I6" s="54"/>
      <c r="J6" s="52"/>
    </row>
    <row r="7" spans="1:10">
      <c r="A7" s="53"/>
      <c r="H7" s="54"/>
      <c r="I7" s="54"/>
      <c r="J7" s="52"/>
    </row>
    <row r="8" spans="1:10">
      <c r="A8" s="53"/>
      <c r="H8" s="54"/>
      <c r="I8" s="54"/>
      <c r="J8" s="52"/>
    </row>
    <row r="9" spans="1:10">
      <c r="A9" s="53"/>
      <c r="I9" s="55"/>
      <c r="J9" s="52"/>
    </row>
    <row r="10" spans="1:10" ht="27">
      <c r="A10" s="372" t="s">
        <v>96</v>
      </c>
      <c r="B10" s="373"/>
      <c r="C10" s="373"/>
      <c r="D10" s="373"/>
      <c r="E10" s="373"/>
      <c r="F10" s="373"/>
      <c r="G10" s="373"/>
      <c r="H10" s="373"/>
      <c r="I10" s="373"/>
      <c r="J10" s="374"/>
    </row>
    <row r="11" spans="1:10" ht="19.5">
      <c r="A11" s="375"/>
      <c r="B11" s="376"/>
      <c r="C11" s="376"/>
      <c r="D11" s="376"/>
      <c r="E11" s="376"/>
      <c r="F11" s="376"/>
      <c r="G11" s="376"/>
      <c r="H11" s="376"/>
      <c r="I11" s="376"/>
      <c r="J11" s="377"/>
    </row>
    <row r="12" spans="1:10" s="56" customFormat="1">
      <c r="A12" s="378" t="s">
        <v>348</v>
      </c>
      <c r="B12" s="379"/>
      <c r="C12" s="379"/>
      <c r="D12" s="379"/>
      <c r="E12" s="379"/>
      <c r="F12" s="379"/>
      <c r="G12" s="379"/>
      <c r="H12" s="379"/>
      <c r="I12" s="379"/>
      <c r="J12" s="380"/>
    </row>
    <row r="13" spans="1:10" s="56" customFormat="1">
      <c r="A13" s="381" t="s">
        <v>349</v>
      </c>
      <c r="B13" s="379"/>
      <c r="C13" s="379"/>
      <c r="D13" s="379"/>
      <c r="E13" s="379"/>
      <c r="F13" s="379"/>
      <c r="G13" s="379"/>
      <c r="H13" s="379"/>
      <c r="I13" s="379"/>
      <c r="J13" s="380"/>
    </row>
    <row r="14" spans="1:10">
      <c r="A14" s="51"/>
      <c r="B14" s="57"/>
      <c r="C14" s="57"/>
      <c r="D14" s="57"/>
      <c r="E14" s="57"/>
      <c r="F14" s="57"/>
      <c r="G14" s="57"/>
      <c r="H14" s="57"/>
      <c r="I14" s="57"/>
      <c r="J14" s="58"/>
    </row>
    <row r="15" spans="1:10">
      <c r="A15" s="51"/>
      <c r="B15" s="57"/>
      <c r="C15" s="57"/>
      <c r="D15" s="57"/>
      <c r="E15" s="57"/>
      <c r="F15" s="57"/>
      <c r="G15" s="57"/>
      <c r="H15" s="57"/>
      <c r="I15" s="57"/>
      <c r="J15" s="58"/>
    </row>
    <row r="16" spans="1:10">
      <c r="A16" s="51"/>
      <c r="B16" s="57"/>
      <c r="C16" s="57"/>
      <c r="D16" s="57"/>
      <c r="E16" s="57"/>
      <c r="F16" s="57"/>
      <c r="G16" s="57"/>
      <c r="H16" s="57"/>
      <c r="I16" s="57"/>
      <c r="J16" s="58"/>
    </row>
    <row r="17" spans="1:10">
      <c r="A17" s="51"/>
      <c r="B17" s="57"/>
      <c r="C17" s="57"/>
      <c r="D17" s="57"/>
      <c r="E17" s="57"/>
      <c r="F17" s="57"/>
      <c r="G17" s="57"/>
      <c r="H17" s="57"/>
      <c r="I17" s="57"/>
      <c r="J17" s="58"/>
    </row>
    <row r="18" spans="1:10">
      <c r="A18" s="51"/>
      <c r="B18" s="57"/>
      <c r="C18" s="57"/>
      <c r="D18" s="57"/>
      <c r="E18" s="57"/>
      <c r="F18" s="57"/>
      <c r="G18" s="57"/>
      <c r="H18" s="57"/>
      <c r="I18" s="57"/>
      <c r="J18" s="58"/>
    </row>
    <row r="19" spans="1:10">
      <c r="A19" s="51"/>
      <c r="B19" s="57"/>
      <c r="C19" s="57"/>
      <c r="D19" s="57"/>
      <c r="E19" s="57"/>
      <c r="F19" s="57"/>
      <c r="G19" s="57"/>
      <c r="H19" s="57"/>
      <c r="I19" s="57"/>
      <c r="J19" s="58"/>
    </row>
    <row r="20" spans="1:10">
      <c r="A20" s="51"/>
      <c r="B20" s="57"/>
      <c r="C20" s="57"/>
      <c r="D20" s="57"/>
      <c r="E20" s="57"/>
      <c r="F20" s="57"/>
      <c r="G20" s="57"/>
      <c r="H20" s="57"/>
      <c r="I20" s="57"/>
      <c r="J20" s="58"/>
    </row>
    <row r="21" spans="1:10" s="33" customFormat="1">
      <c r="A21" s="59"/>
      <c r="J21" s="60"/>
    </row>
    <row r="22" spans="1:10" s="33" customFormat="1">
      <c r="A22" s="59"/>
      <c r="J22" s="60"/>
    </row>
    <row r="23" spans="1:10">
      <c r="A23" s="53"/>
      <c r="J23" s="52"/>
    </row>
    <row r="24" spans="1:10">
      <c r="A24" s="53"/>
      <c r="J24" s="52"/>
    </row>
    <row r="25" spans="1:10">
      <c r="A25" s="53"/>
      <c r="J25" s="52"/>
    </row>
    <row r="26" spans="1:10">
      <c r="A26" s="53"/>
      <c r="J26" s="52"/>
    </row>
    <row r="27" spans="1:10">
      <c r="A27" s="53"/>
      <c r="J27" s="52"/>
    </row>
    <row r="28" spans="1:10">
      <c r="A28" s="365" t="s">
        <v>427</v>
      </c>
      <c r="B28" s="366"/>
      <c r="C28" s="366"/>
      <c r="D28" s="366"/>
      <c r="E28" s="366" t="s">
        <v>97</v>
      </c>
      <c r="F28" s="366"/>
      <c r="G28" s="366"/>
      <c r="H28" s="366"/>
      <c r="I28" s="366"/>
      <c r="J28" s="367"/>
    </row>
    <row r="29" spans="1:10" ht="16.5" customHeight="1" thickBot="1">
      <c r="A29" s="61"/>
      <c r="B29" s="62"/>
      <c r="C29" s="62"/>
      <c r="D29" s="62"/>
      <c r="E29" s="62"/>
      <c r="F29" s="62"/>
      <c r="G29" s="62"/>
      <c r="H29" s="62"/>
      <c r="I29" s="62"/>
      <c r="J29" s="63"/>
    </row>
    <row r="30" spans="1:10" ht="19.5" thickTop="1"/>
    <row r="31" spans="1:10">
      <c r="A31" s="64"/>
      <c r="B31" s="64"/>
      <c r="C31" s="64"/>
      <c r="D31" s="64"/>
      <c r="E31" s="64"/>
      <c r="F31" s="64"/>
      <c r="G31" s="64"/>
      <c r="H31" s="64"/>
      <c r="I31" s="64"/>
      <c r="J31" s="64"/>
    </row>
  </sheetData>
  <mergeCells count="7">
    <mergeCell ref="A28:J28"/>
    <mergeCell ref="A2:J2"/>
    <mergeCell ref="A3:J3"/>
    <mergeCell ref="A10:J10"/>
    <mergeCell ref="A11:J11"/>
    <mergeCell ref="A12:J12"/>
    <mergeCell ref="A13:J13"/>
  </mergeCells>
  <printOptions horizontalCentered="1"/>
  <pageMargins left="0.98425196850393704" right="0.59055118110236227" top="0.59055118110236227" bottom="0.59055118110236227" header="0.39370078740157483" footer="0.3937007874015748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I26"/>
  <sheetViews>
    <sheetView view="pageBreakPreview" zoomScaleNormal="100" zoomScaleSheetLayoutView="100" workbookViewId="0">
      <selection activeCell="E31" sqref="E31"/>
    </sheetView>
  </sheetViews>
  <sheetFormatPr defaultColWidth="9" defaultRowHeight="15.75"/>
  <cols>
    <col min="1" max="1" width="2.125" style="1" customWidth="1"/>
    <col min="2" max="2" width="18.875" style="1" customWidth="1"/>
    <col min="3" max="3" width="14.875" style="1" customWidth="1"/>
    <col min="4" max="7" width="17.25" style="1" customWidth="1"/>
    <col min="8" max="8" width="19.875" style="1" customWidth="1"/>
    <col min="9" max="9" width="11.125" style="1" customWidth="1"/>
    <col min="10" max="13" width="9" style="1"/>
    <col min="14" max="14" width="12.625" style="1" customWidth="1"/>
    <col min="15" max="15" width="9" style="1"/>
    <col min="16" max="16" width="13.375" style="1" customWidth="1"/>
    <col min="17" max="16384" width="9" style="1"/>
  </cols>
  <sheetData>
    <row r="1" spans="1:9" s="45" customFormat="1">
      <c r="A1" s="386" t="s">
        <v>89</v>
      </c>
      <c r="B1" s="386"/>
      <c r="C1" s="386"/>
      <c r="D1" s="386"/>
      <c r="E1" s="386"/>
      <c r="F1" s="386"/>
      <c r="G1" s="386"/>
      <c r="H1" s="386"/>
    </row>
    <row r="2" spans="1:9" s="9" customFormat="1">
      <c r="A2" s="387" t="s">
        <v>95</v>
      </c>
      <c r="B2" s="387"/>
      <c r="C2" s="387"/>
      <c r="D2" s="387"/>
      <c r="E2" s="387"/>
      <c r="F2" s="387"/>
      <c r="G2" s="387"/>
      <c r="H2" s="387"/>
    </row>
    <row r="3" spans="1:9" s="9" customFormat="1">
      <c r="A3" s="388" t="s">
        <v>90</v>
      </c>
      <c r="B3" s="388"/>
      <c r="C3" s="388"/>
      <c r="D3" s="388"/>
      <c r="E3" s="388"/>
      <c r="F3" s="388"/>
      <c r="G3" s="388"/>
      <c r="H3" s="388"/>
    </row>
    <row r="4" spans="1:9" s="9" customFormat="1" ht="9.75" customHeight="1">
      <c r="A4" s="46"/>
      <c r="B4" s="65"/>
      <c r="C4" s="65"/>
      <c r="D4" s="65"/>
    </row>
    <row r="5" spans="1:9" s="3" customFormat="1" ht="19.5">
      <c r="A5" s="389" t="s">
        <v>91</v>
      </c>
      <c r="B5" s="389"/>
      <c r="C5" s="389"/>
      <c r="D5" s="389"/>
      <c r="E5" s="389"/>
      <c r="F5" s="389"/>
      <c r="G5" s="389"/>
      <c r="H5" s="389"/>
    </row>
    <row r="6" spans="1:9" s="9" customFormat="1" ht="9.75" customHeight="1">
      <c r="B6" s="66"/>
      <c r="C6" s="66"/>
      <c r="D6" s="66"/>
      <c r="E6" s="66"/>
      <c r="F6" s="66"/>
      <c r="G6" s="66"/>
      <c r="H6" s="67"/>
    </row>
    <row r="7" spans="1:9" s="70" customFormat="1" ht="18" customHeight="1">
      <c r="A7" s="68" t="s">
        <v>92</v>
      </c>
      <c r="B7" s="68"/>
      <c r="C7" s="68"/>
      <c r="D7" s="69"/>
      <c r="E7" s="69"/>
      <c r="F7" s="69"/>
      <c r="G7" s="69"/>
    </row>
    <row r="8" spans="1:9" s="70" customFormat="1" ht="32.25" customHeight="1">
      <c r="A8" s="74" t="s">
        <v>98</v>
      </c>
      <c r="B8" s="384" t="s">
        <v>420</v>
      </c>
      <c r="C8" s="384"/>
      <c r="D8" s="384"/>
      <c r="E8" s="384"/>
      <c r="F8" s="384"/>
      <c r="G8" s="384"/>
      <c r="H8" s="384"/>
    </row>
    <row r="9" spans="1:9" s="70" customFormat="1" ht="18.75" customHeight="1">
      <c r="A9" s="74" t="s">
        <v>98</v>
      </c>
      <c r="B9" s="384" t="s">
        <v>421</v>
      </c>
      <c r="C9" s="384"/>
      <c r="D9" s="384"/>
      <c r="E9" s="384"/>
      <c r="F9" s="384"/>
      <c r="G9" s="384"/>
      <c r="H9" s="384"/>
    </row>
    <row r="10" spans="1:9" s="71" customFormat="1" ht="32.25" customHeight="1">
      <c r="A10" s="74" t="s">
        <v>98</v>
      </c>
      <c r="B10" s="383" t="s">
        <v>99</v>
      </c>
      <c r="C10" s="385"/>
      <c r="D10" s="385"/>
      <c r="E10" s="385"/>
      <c r="F10" s="385"/>
      <c r="G10" s="385"/>
      <c r="H10" s="385"/>
    </row>
    <row r="11" spans="1:9" s="70" customFormat="1" ht="49.5" customHeight="1">
      <c r="A11" s="74" t="s">
        <v>98</v>
      </c>
      <c r="B11" s="383" t="s">
        <v>118</v>
      </c>
      <c r="C11" s="383"/>
      <c r="D11" s="383"/>
      <c r="E11" s="383"/>
      <c r="F11" s="383"/>
      <c r="G11" s="383"/>
      <c r="H11" s="383"/>
    </row>
    <row r="12" spans="1:9" s="70" customFormat="1" ht="17.25" customHeight="1">
      <c r="A12" s="74" t="s">
        <v>98</v>
      </c>
      <c r="B12" s="383" t="s">
        <v>167</v>
      </c>
      <c r="C12" s="383"/>
      <c r="D12" s="383"/>
      <c r="E12" s="383"/>
      <c r="F12" s="383"/>
      <c r="G12" s="383"/>
      <c r="H12" s="383"/>
    </row>
    <row r="13" spans="1:9" s="71" customFormat="1" ht="32.25" customHeight="1">
      <c r="A13" s="74" t="s">
        <v>98</v>
      </c>
      <c r="B13" s="383" t="s">
        <v>106</v>
      </c>
      <c r="C13" s="385"/>
      <c r="D13" s="385"/>
      <c r="E13" s="385"/>
      <c r="F13" s="385"/>
      <c r="G13" s="385"/>
      <c r="H13" s="385"/>
    </row>
    <row r="14" spans="1:9" s="71" customFormat="1" ht="34.5" customHeight="1">
      <c r="A14" s="74" t="s">
        <v>98</v>
      </c>
      <c r="B14" s="383" t="s">
        <v>422</v>
      </c>
      <c r="C14" s="385"/>
      <c r="D14" s="385"/>
      <c r="E14" s="385"/>
      <c r="F14" s="385"/>
      <c r="G14" s="385"/>
      <c r="H14" s="385"/>
    </row>
    <row r="15" spans="1:9" s="71" customFormat="1" ht="15.75" customHeight="1">
      <c r="A15" s="74" t="s">
        <v>98</v>
      </c>
      <c r="B15" s="383" t="s">
        <v>168</v>
      </c>
      <c r="C15" s="385"/>
      <c r="D15" s="385"/>
      <c r="E15" s="385"/>
      <c r="F15" s="385"/>
      <c r="G15" s="385"/>
      <c r="H15" s="385"/>
    </row>
    <row r="16" spans="1:9" s="71" customFormat="1" ht="18" customHeight="1">
      <c r="A16" s="74" t="s">
        <v>98</v>
      </c>
      <c r="B16" s="383" t="s">
        <v>107</v>
      </c>
      <c r="C16" s="385"/>
      <c r="D16" s="385"/>
      <c r="E16" s="385"/>
      <c r="F16" s="385"/>
      <c r="G16" s="385"/>
      <c r="H16" s="385"/>
      <c r="I16" s="86"/>
    </row>
    <row r="17" spans="1:9" s="71" customFormat="1" ht="18" customHeight="1">
      <c r="A17" s="74" t="s">
        <v>98</v>
      </c>
      <c r="B17" s="383" t="s">
        <v>344</v>
      </c>
      <c r="C17" s="385"/>
      <c r="D17" s="385"/>
      <c r="E17" s="385"/>
      <c r="F17" s="385"/>
      <c r="G17" s="385"/>
      <c r="H17" s="385"/>
      <c r="I17" s="86"/>
    </row>
    <row r="18" spans="1:9" s="71" customFormat="1" ht="34.5" customHeight="1">
      <c r="A18" s="74" t="s">
        <v>98</v>
      </c>
      <c r="B18" s="383" t="s">
        <v>108</v>
      </c>
      <c r="C18" s="385"/>
      <c r="D18" s="385"/>
      <c r="E18" s="385"/>
      <c r="F18" s="385"/>
      <c r="G18" s="385"/>
      <c r="H18" s="385"/>
    </row>
    <row r="19" spans="1:9" s="71" customFormat="1" ht="34.5" customHeight="1">
      <c r="A19" s="74" t="s">
        <v>98</v>
      </c>
      <c r="B19" s="383" t="s">
        <v>337</v>
      </c>
      <c r="C19" s="385"/>
      <c r="D19" s="385"/>
      <c r="E19" s="385"/>
      <c r="F19" s="385"/>
      <c r="G19" s="385"/>
      <c r="H19" s="385"/>
    </row>
    <row r="20" spans="1:9" s="71" customFormat="1" ht="18.75" customHeight="1">
      <c r="A20" s="74" t="s">
        <v>98</v>
      </c>
      <c r="B20" s="383" t="s">
        <v>423</v>
      </c>
      <c r="C20" s="385"/>
      <c r="D20" s="385"/>
      <c r="E20" s="385"/>
      <c r="F20" s="385"/>
      <c r="G20" s="385"/>
      <c r="H20" s="385"/>
    </row>
    <row r="21" spans="1:9" s="287" customFormat="1" ht="18" customHeight="1">
      <c r="A21" s="74" t="s">
        <v>98</v>
      </c>
      <c r="B21" s="383" t="s">
        <v>424</v>
      </c>
      <c r="C21" s="385"/>
      <c r="D21" s="385"/>
      <c r="E21" s="385"/>
      <c r="F21" s="385"/>
      <c r="G21" s="385"/>
      <c r="H21" s="385"/>
    </row>
    <row r="22" spans="1:9" s="71" customFormat="1" ht="18" customHeight="1">
      <c r="A22" s="74" t="s">
        <v>98</v>
      </c>
      <c r="B22" s="383" t="s">
        <v>425</v>
      </c>
      <c r="C22" s="385"/>
      <c r="D22" s="385"/>
      <c r="E22" s="385"/>
      <c r="F22" s="385"/>
      <c r="G22" s="385"/>
      <c r="H22" s="385"/>
    </row>
    <row r="23" spans="1:9" s="71" customFormat="1" ht="18" customHeight="1">
      <c r="B23" s="383" t="s">
        <v>426</v>
      </c>
      <c r="C23" s="383"/>
      <c r="D23" s="383"/>
      <c r="E23" s="383"/>
      <c r="F23" s="383"/>
      <c r="G23" s="383"/>
      <c r="H23" s="383"/>
    </row>
    <row r="24" spans="1:9" s="71" customFormat="1" ht="18" customHeight="1">
      <c r="B24" s="333"/>
      <c r="C24" s="333"/>
      <c r="D24" s="333"/>
      <c r="E24" s="333"/>
      <c r="F24" s="333"/>
      <c r="G24" s="333"/>
      <c r="H24" s="333"/>
    </row>
    <row r="25" spans="1:9" s="71" customFormat="1" ht="18" customHeight="1">
      <c r="A25" s="68" t="s">
        <v>93</v>
      </c>
      <c r="B25" s="68"/>
      <c r="C25" s="72">
        <f>'Tổng hợp'!J23</f>
        <v>1948684000</v>
      </c>
      <c r="D25" s="73" t="s">
        <v>84</v>
      </c>
    </row>
    <row r="26" spans="1:9" s="71" customFormat="1" ht="18" customHeight="1">
      <c r="B26" s="382" t="str">
        <f>'Tổng hợp'!B24</f>
        <v>(Bằng chữ: Một tỷ, chín trăm bốn mươi tám triệu, sáu trăm tám mươi bốn nghìn đồng chẵn./.)</v>
      </c>
      <c r="C26" s="382"/>
      <c r="D26" s="382"/>
      <c r="E26" s="382"/>
      <c r="F26" s="382"/>
      <c r="G26" s="382"/>
      <c r="H26" s="382"/>
    </row>
  </sheetData>
  <mergeCells count="21">
    <mergeCell ref="B21:H21"/>
    <mergeCell ref="A1:H1"/>
    <mergeCell ref="A2:H2"/>
    <mergeCell ref="A3:H3"/>
    <mergeCell ref="A5:H5"/>
    <mergeCell ref="B26:H26"/>
    <mergeCell ref="B23:H23"/>
    <mergeCell ref="B8:H8"/>
    <mergeCell ref="B19:H19"/>
    <mergeCell ref="B10:H10"/>
    <mergeCell ref="B13:H13"/>
    <mergeCell ref="B17:H17"/>
    <mergeCell ref="B14:H14"/>
    <mergeCell ref="B20:H20"/>
    <mergeCell ref="B22:H22"/>
    <mergeCell ref="B11:H11"/>
    <mergeCell ref="B16:H16"/>
    <mergeCell ref="B18:H18"/>
    <mergeCell ref="B15:H15"/>
    <mergeCell ref="B12:H12"/>
    <mergeCell ref="B9:H9"/>
  </mergeCells>
  <printOptions horizontalCentered="1"/>
  <pageMargins left="0.78740157480314965" right="0.39370078740157483" top="0.39370078740157483" bottom="0.39370078740157483" header="0.19685039370078741" footer="0.19685039370078741"/>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Q32"/>
  <sheetViews>
    <sheetView view="pageBreakPreview" zoomScaleNormal="100" zoomScaleSheetLayoutView="100" workbookViewId="0">
      <selection activeCell="B20" sqref="B20"/>
    </sheetView>
  </sheetViews>
  <sheetFormatPr defaultColWidth="9" defaultRowHeight="15.75"/>
  <cols>
    <col min="1" max="1" width="4.75" style="1" customWidth="1"/>
    <col min="2" max="2" width="40.75" style="1" customWidth="1"/>
    <col min="3" max="3" width="6.75" style="3" customWidth="1"/>
    <col min="4" max="4" width="7.625" style="1" customWidth="1"/>
    <col min="5" max="5" width="1.875" style="1" bestFit="1" customWidth="1"/>
    <col min="6" max="6" width="13.5" style="1" bestFit="1" customWidth="1"/>
    <col min="7" max="7" width="5" style="1" customWidth="1"/>
    <col min="8" max="8" width="2" style="1" bestFit="1" customWidth="1"/>
    <col min="9" max="9" width="5.125" style="104" customWidth="1"/>
    <col min="10" max="10" width="14.375" style="44" customWidth="1"/>
    <col min="11" max="11" width="24.375" style="44" customWidth="1"/>
    <col min="12" max="12" width="17.875" style="1" customWidth="1"/>
    <col min="13" max="13" width="14.375" style="1" customWidth="1"/>
    <col min="14" max="14" width="18.875" style="1" customWidth="1"/>
    <col min="15" max="15" width="18.125" style="1" customWidth="1"/>
    <col min="16" max="16" width="11.875" style="1" customWidth="1"/>
    <col min="17" max="17" width="13" style="1" customWidth="1"/>
    <col min="18" max="245" width="9" style="1"/>
    <col min="246" max="246" width="6.625" style="1" customWidth="1"/>
    <col min="247" max="247" width="41" style="1" customWidth="1"/>
    <col min="248" max="248" width="7.25" style="1" customWidth="1"/>
    <col min="249" max="249" width="8.625" style="1" customWidth="1"/>
    <col min="250" max="250" width="4.5" style="1" customWidth="1"/>
    <col min="251" max="251" width="13.625" style="1" customWidth="1"/>
    <col min="252" max="252" width="6.375" style="1" customWidth="1"/>
    <col min="253" max="253" width="2.625" style="1" customWidth="1"/>
    <col min="254" max="254" width="4.25" style="1" customWidth="1"/>
    <col min="255" max="255" width="13.625" style="1" customWidth="1"/>
    <col min="256" max="256" width="23" style="1" customWidth="1"/>
    <col min="257" max="262" width="0" style="1" hidden="1" customWidth="1"/>
    <col min="263" max="263" width="9" style="1"/>
    <col min="264" max="264" width="14" style="1" bestFit="1" customWidth="1"/>
    <col min="265" max="501" width="9" style="1"/>
    <col min="502" max="502" width="6.625" style="1" customWidth="1"/>
    <col min="503" max="503" width="41" style="1" customWidth="1"/>
    <col min="504" max="504" width="7.25" style="1" customWidth="1"/>
    <col min="505" max="505" width="8.625" style="1" customWidth="1"/>
    <col min="506" max="506" width="4.5" style="1" customWidth="1"/>
    <col min="507" max="507" width="13.625" style="1" customWidth="1"/>
    <col min="508" max="508" width="6.375" style="1" customWidth="1"/>
    <col min="509" max="509" width="2.625" style="1" customWidth="1"/>
    <col min="510" max="510" width="4.25" style="1" customWidth="1"/>
    <col min="511" max="511" width="13.625" style="1" customWidth="1"/>
    <col min="512" max="512" width="23" style="1" customWidth="1"/>
    <col min="513" max="518" width="0" style="1" hidden="1" customWidth="1"/>
    <col min="519" max="519" width="9" style="1"/>
    <col min="520" max="520" width="14" style="1" bestFit="1" customWidth="1"/>
    <col min="521" max="757" width="9" style="1"/>
    <col min="758" max="758" width="6.625" style="1" customWidth="1"/>
    <col min="759" max="759" width="41" style="1" customWidth="1"/>
    <col min="760" max="760" width="7.25" style="1" customWidth="1"/>
    <col min="761" max="761" width="8.625" style="1" customWidth="1"/>
    <col min="762" max="762" width="4.5" style="1" customWidth="1"/>
    <col min="763" max="763" width="13.625" style="1" customWidth="1"/>
    <col min="764" max="764" width="6.375" style="1" customWidth="1"/>
    <col min="765" max="765" width="2.625" style="1" customWidth="1"/>
    <col min="766" max="766" width="4.25" style="1" customWidth="1"/>
    <col min="767" max="767" width="13.625" style="1" customWidth="1"/>
    <col min="768" max="768" width="23" style="1" customWidth="1"/>
    <col min="769" max="774" width="0" style="1" hidden="1" customWidth="1"/>
    <col min="775" max="775" width="9" style="1"/>
    <col min="776" max="776" width="14" style="1" bestFit="1" customWidth="1"/>
    <col min="777" max="1013" width="9" style="1"/>
    <col min="1014" max="1014" width="6.625" style="1" customWidth="1"/>
    <col min="1015" max="1015" width="41" style="1" customWidth="1"/>
    <col min="1016" max="1016" width="7.25" style="1" customWidth="1"/>
    <col min="1017" max="1017" width="8.625" style="1" customWidth="1"/>
    <col min="1018" max="1018" width="4.5" style="1" customWidth="1"/>
    <col min="1019" max="1019" width="13.625" style="1" customWidth="1"/>
    <col min="1020" max="1020" width="6.375" style="1" customWidth="1"/>
    <col min="1021" max="1021" width="2.625" style="1" customWidth="1"/>
    <col min="1022" max="1022" width="4.25" style="1" customWidth="1"/>
    <col min="1023" max="1023" width="13.625" style="1" customWidth="1"/>
    <col min="1024" max="1024" width="23" style="1" customWidth="1"/>
    <col min="1025" max="1030" width="0" style="1" hidden="1" customWidth="1"/>
    <col min="1031" max="1031" width="9" style="1"/>
    <col min="1032" max="1032" width="14" style="1" bestFit="1" customWidth="1"/>
    <col min="1033" max="1269" width="9" style="1"/>
    <col min="1270" max="1270" width="6.625" style="1" customWidth="1"/>
    <col min="1271" max="1271" width="41" style="1" customWidth="1"/>
    <col min="1272" max="1272" width="7.25" style="1" customWidth="1"/>
    <col min="1273" max="1273" width="8.625" style="1" customWidth="1"/>
    <col min="1274" max="1274" width="4.5" style="1" customWidth="1"/>
    <col min="1275" max="1275" width="13.625" style="1" customWidth="1"/>
    <col min="1276" max="1276" width="6.375" style="1" customWidth="1"/>
    <col min="1277" max="1277" width="2.625" style="1" customWidth="1"/>
    <col min="1278" max="1278" width="4.25" style="1" customWidth="1"/>
    <col min="1279" max="1279" width="13.625" style="1" customWidth="1"/>
    <col min="1280" max="1280" width="23" style="1" customWidth="1"/>
    <col min="1281" max="1286" width="0" style="1" hidden="1" customWidth="1"/>
    <col min="1287" max="1287" width="9" style="1"/>
    <col min="1288" max="1288" width="14" style="1" bestFit="1" customWidth="1"/>
    <col min="1289" max="1525" width="9" style="1"/>
    <col min="1526" max="1526" width="6.625" style="1" customWidth="1"/>
    <col min="1527" max="1527" width="41" style="1" customWidth="1"/>
    <col min="1528" max="1528" width="7.25" style="1" customWidth="1"/>
    <col min="1529" max="1529" width="8.625" style="1" customWidth="1"/>
    <col min="1530" max="1530" width="4.5" style="1" customWidth="1"/>
    <col min="1531" max="1531" width="13.625" style="1" customWidth="1"/>
    <col min="1532" max="1532" width="6.375" style="1" customWidth="1"/>
    <col min="1533" max="1533" width="2.625" style="1" customWidth="1"/>
    <col min="1534" max="1534" width="4.25" style="1" customWidth="1"/>
    <col min="1535" max="1535" width="13.625" style="1" customWidth="1"/>
    <col min="1536" max="1536" width="23" style="1" customWidth="1"/>
    <col min="1537" max="1542" width="0" style="1" hidden="1" customWidth="1"/>
    <col min="1543" max="1543" width="9" style="1"/>
    <col min="1544" max="1544" width="14" style="1" bestFit="1" customWidth="1"/>
    <col min="1545" max="1781" width="9" style="1"/>
    <col min="1782" max="1782" width="6.625" style="1" customWidth="1"/>
    <col min="1783" max="1783" width="41" style="1" customWidth="1"/>
    <col min="1784" max="1784" width="7.25" style="1" customWidth="1"/>
    <col min="1785" max="1785" width="8.625" style="1" customWidth="1"/>
    <col min="1786" max="1786" width="4.5" style="1" customWidth="1"/>
    <col min="1787" max="1787" width="13.625" style="1" customWidth="1"/>
    <col min="1788" max="1788" width="6.375" style="1" customWidth="1"/>
    <col min="1789" max="1789" width="2.625" style="1" customWidth="1"/>
    <col min="1790" max="1790" width="4.25" style="1" customWidth="1"/>
    <col min="1791" max="1791" width="13.625" style="1" customWidth="1"/>
    <col min="1792" max="1792" width="23" style="1" customWidth="1"/>
    <col min="1793" max="1798" width="0" style="1" hidden="1" customWidth="1"/>
    <col min="1799" max="1799" width="9" style="1"/>
    <col min="1800" max="1800" width="14" style="1" bestFit="1" customWidth="1"/>
    <col min="1801" max="2037" width="9" style="1"/>
    <col min="2038" max="2038" width="6.625" style="1" customWidth="1"/>
    <col min="2039" max="2039" width="41" style="1" customWidth="1"/>
    <col min="2040" max="2040" width="7.25" style="1" customWidth="1"/>
    <col min="2041" max="2041" width="8.625" style="1" customWidth="1"/>
    <col min="2042" max="2042" width="4.5" style="1" customWidth="1"/>
    <col min="2043" max="2043" width="13.625" style="1" customWidth="1"/>
    <col min="2044" max="2044" width="6.375" style="1" customWidth="1"/>
    <col min="2045" max="2045" width="2.625" style="1" customWidth="1"/>
    <col min="2046" max="2046" width="4.25" style="1" customWidth="1"/>
    <col min="2047" max="2047" width="13.625" style="1" customWidth="1"/>
    <col min="2048" max="2048" width="23" style="1" customWidth="1"/>
    <col min="2049" max="2054" width="0" style="1" hidden="1" customWidth="1"/>
    <col min="2055" max="2055" width="9" style="1"/>
    <col min="2056" max="2056" width="14" style="1" bestFit="1" customWidth="1"/>
    <col min="2057" max="2293" width="9" style="1"/>
    <col min="2294" max="2294" width="6.625" style="1" customWidth="1"/>
    <col min="2295" max="2295" width="41" style="1" customWidth="1"/>
    <col min="2296" max="2296" width="7.25" style="1" customWidth="1"/>
    <col min="2297" max="2297" width="8.625" style="1" customWidth="1"/>
    <col min="2298" max="2298" width="4.5" style="1" customWidth="1"/>
    <col min="2299" max="2299" width="13.625" style="1" customWidth="1"/>
    <col min="2300" max="2300" width="6.375" style="1" customWidth="1"/>
    <col min="2301" max="2301" width="2.625" style="1" customWidth="1"/>
    <col min="2302" max="2302" width="4.25" style="1" customWidth="1"/>
    <col min="2303" max="2303" width="13.625" style="1" customWidth="1"/>
    <col min="2304" max="2304" width="23" style="1" customWidth="1"/>
    <col min="2305" max="2310" width="0" style="1" hidden="1" customWidth="1"/>
    <col min="2311" max="2311" width="9" style="1"/>
    <col min="2312" max="2312" width="14" style="1" bestFit="1" customWidth="1"/>
    <col min="2313" max="2549" width="9" style="1"/>
    <col min="2550" max="2550" width="6.625" style="1" customWidth="1"/>
    <col min="2551" max="2551" width="41" style="1" customWidth="1"/>
    <col min="2552" max="2552" width="7.25" style="1" customWidth="1"/>
    <col min="2553" max="2553" width="8.625" style="1" customWidth="1"/>
    <col min="2554" max="2554" width="4.5" style="1" customWidth="1"/>
    <col min="2555" max="2555" width="13.625" style="1" customWidth="1"/>
    <col min="2556" max="2556" width="6.375" style="1" customWidth="1"/>
    <col min="2557" max="2557" width="2.625" style="1" customWidth="1"/>
    <col min="2558" max="2558" width="4.25" style="1" customWidth="1"/>
    <col min="2559" max="2559" width="13.625" style="1" customWidth="1"/>
    <col min="2560" max="2560" width="23" style="1" customWidth="1"/>
    <col min="2561" max="2566" width="0" style="1" hidden="1" customWidth="1"/>
    <col min="2567" max="2567" width="9" style="1"/>
    <col min="2568" max="2568" width="14" style="1" bestFit="1" customWidth="1"/>
    <col min="2569" max="2805" width="9" style="1"/>
    <col min="2806" max="2806" width="6.625" style="1" customWidth="1"/>
    <col min="2807" max="2807" width="41" style="1" customWidth="1"/>
    <col min="2808" max="2808" width="7.25" style="1" customWidth="1"/>
    <col min="2809" max="2809" width="8.625" style="1" customWidth="1"/>
    <col min="2810" max="2810" width="4.5" style="1" customWidth="1"/>
    <col min="2811" max="2811" width="13.625" style="1" customWidth="1"/>
    <col min="2812" max="2812" width="6.375" style="1" customWidth="1"/>
    <col min="2813" max="2813" width="2.625" style="1" customWidth="1"/>
    <col min="2814" max="2814" width="4.25" style="1" customWidth="1"/>
    <col min="2815" max="2815" width="13.625" style="1" customWidth="1"/>
    <col min="2816" max="2816" width="23" style="1" customWidth="1"/>
    <col min="2817" max="2822" width="0" style="1" hidden="1" customWidth="1"/>
    <col min="2823" max="2823" width="9" style="1"/>
    <col min="2824" max="2824" width="14" style="1" bestFit="1" customWidth="1"/>
    <col min="2825" max="3061" width="9" style="1"/>
    <col min="3062" max="3062" width="6.625" style="1" customWidth="1"/>
    <col min="3063" max="3063" width="41" style="1" customWidth="1"/>
    <col min="3064" max="3064" width="7.25" style="1" customWidth="1"/>
    <col min="3065" max="3065" width="8.625" style="1" customWidth="1"/>
    <col min="3066" max="3066" width="4.5" style="1" customWidth="1"/>
    <col min="3067" max="3067" width="13.625" style="1" customWidth="1"/>
    <col min="3068" max="3068" width="6.375" style="1" customWidth="1"/>
    <col min="3069" max="3069" width="2.625" style="1" customWidth="1"/>
    <col min="3070" max="3070" width="4.25" style="1" customWidth="1"/>
    <col min="3071" max="3071" width="13.625" style="1" customWidth="1"/>
    <col min="3072" max="3072" width="23" style="1" customWidth="1"/>
    <col min="3073" max="3078" width="0" style="1" hidden="1" customWidth="1"/>
    <col min="3079" max="3079" width="9" style="1"/>
    <col min="3080" max="3080" width="14" style="1" bestFit="1" customWidth="1"/>
    <col min="3081" max="3317" width="9" style="1"/>
    <col min="3318" max="3318" width="6.625" style="1" customWidth="1"/>
    <col min="3319" max="3319" width="41" style="1" customWidth="1"/>
    <col min="3320" max="3320" width="7.25" style="1" customWidth="1"/>
    <col min="3321" max="3321" width="8.625" style="1" customWidth="1"/>
    <col min="3322" max="3322" width="4.5" style="1" customWidth="1"/>
    <col min="3323" max="3323" width="13.625" style="1" customWidth="1"/>
    <col min="3324" max="3324" width="6.375" style="1" customWidth="1"/>
    <col min="3325" max="3325" width="2.625" style="1" customWidth="1"/>
    <col min="3326" max="3326" width="4.25" style="1" customWidth="1"/>
    <col min="3327" max="3327" width="13.625" style="1" customWidth="1"/>
    <col min="3328" max="3328" width="23" style="1" customWidth="1"/>
    <col min="3329" max="3334" width="0" style="1" hidden="1" customWidth="1"/>
    <col min="3335" max="3335" width="9" style="1"/>
    <col min="3336" max="3336" width="14" style="1" bestFit="1" customWidth="1"/>
    <col min="3337" max="3573" width="9" style="1"/>
    <col min="3574" max="3574" width="6.625" style="1" customWidth="1"/>
    <col min="3575" max="3575" width="41" style="1" customWidth="1"/>
    <col min="3576" max="3576" width="7.25" style="1" customWidth="1"/>
    <col min="3577" max="3577" width="8.625" style="1" customWidth="1"/>
    <col min="3578" max="3578" width="4.5" style="1" customWidth="1"/>
    <col min="3579" max="3579" width="13.625" style="1" customWidth="1"/>
    <col min="3580" max="3580" width="6.375" style="1" customWidth="1"/>
    <col min="3581" max="3581" width="2.625" style="1" customWidth="1"/>
    <col min="3582" max="3582" width="4.25" style="1" customWidth="1"/>
    <col min="3583" max="3583" width="13.625" style="1" customWidth="1"/>
    <col min="3584" max="3584" width="23" style="1" customWidth="1"/>
    <col min="3585" max="3590" width="0" style="1" hidden="1" customWidth="1"/>
    <col min="3591" max="3591" width="9" style="1"/>
    <col min="3592" max="3592" width="14" style="1" bestFit="1" customWidth="1"/>
    <col min="3593" max="3829" width="9" style="1"/>
    <col min="3830" max="3830" width="6.625" style="1" customWidth="1"/>
    <col min="3831" max="3831" width="41" style="1" customWidth="1"/>
    <col min="3832" max="3832" width="7.25" style="1" customWidth="1"/>
    <col min="3833" max="3833" width="8.625" style="1" customWidth="1"/>
    <col min="3834" max="3834" width="4.5" style="1" customWidth="1"/>
    <col min="3835" max="3835" width="13.625" style="1" customWidth="1"/>
    <col min="3836" max="3836" width="6.375" style="1" customWidth="1"/>
    <col min="3837" max="3837" width="2.625" style="1" customWidth="1"/>
    <col min="3838" max="3838" width="4.25" style="1" customWidth="1"/>
    <col min="3839" max="3839" width="13.625" style="1" customWidth="1"/>
    <col min="3840" max="3840" width="23" style="1" customWidth="1"/>
    <col min="3841" max="3846" width="0" style="1" hidden="1" customWidth="1"/>
    <col min="3847" max="3847" width="9" style="1"/>
    <col min="3848" max="3848" width="14" style="1" bestFit="1" customWidth="1"/>
    <col min="3849" max="4085" width="9" style="1"/>
    <col min="4086" max="4086" width="6.625" style="1" customWidth="1"/>
    <col min="4087" max="4087" width="41" style="1" customWidth="1"/>
    <col min="4088" max="4088" width="7.25" style="1" customWidth="1"/>
    <col min="4089" max="4089" width="8.625" style="1" customWidth="1"/>
    <col min="4090" max="4090" width="4.5" style="1" customWidth="1"/>
    <col min="4091" max="4091" width="13.625" style="1" customWidth="1"/>
    <col min="4092" max="4092" width="6.375" style="1" customWidth="1"/>
    <col min="4093" max="4093" width="2.625" style="1" customWidth="1"/>
    <col min="4094" max="4094" width="4.25" style="1" customWidth="1"/>
    <col min="4095" max="4095" width="13.625" style="1" customWidth="1"/>
    <col min="4096" max="4096" width="23" style="1" customWidth="1"/>
    <col min="4097" max="4102" width="0" style="1" hidden="1" customWidth="1"/>
    <col min="4103" max="4103" width="9" style="1"/>
    <col min="4104" max="4104" width="14" style="1" bestFit="1" customWidth="1"/>
    <col min="4105" max="4341" width="9" style="1"/>
    <col min="4342" max="4342" width="6.625" style="1" customWidth="1"/>
    <col min="4343" max="4343" width="41" style="1" customWidth="1"/>
    <col min="4344" max="4344" width="7.25" style="1" customWidth="1"/>
    <col min="4345" max="4345" width="8.625" style="1" customWidth="1"/>
    <col min="4346" max="4346" width="4.5" style="1" customWidth="1"/>
    <col min="4347" max="4347" width="13.625" style="1" customWidth="1"/>
    <col min="4348" max="4348" width="6.375" style="1" customWidth="1"/>
    <col min="4349" max="4349" width="2.625" style="1" customWidth="1"/>
    <col min="4350" max="4350" width="4.25" style="1" customWidth="1"/>
    <col min="4351" max="4351" width="13.625" style="1" customWidth="1"/>
    <col min="4352" max="4352" width="23" style="1" customWidth="1"/>
    <col min="4353" max="4358" width="0" style="1" hidden="1" customWidth="1"/>
    <col min="4359" max="4359" width="9" style="1"/>
    <col min="4360" max="4360" width="14" style="1" bestFit="1" customWidth="1"/>
    <col min="4361" max="4597" width="9" style="1"/>
    <col min="4598" max="4598" width="6.625" style="1" customWidth="1"/>
    <col min="4599" max="4599" width="41" style="1" customWidth="1"/>
    <col min="4600" max="4600" width="7.25" style="1" customWidth="1"/>
    <col min="4601" max="4601" width="8.625" style="1" customWidth="1"/>
    <col min="4602" max="4602" width="4.5" style="1" customWidth="1"/>
    <col min="4603" max="4603" width="13.625" style="1" customWidth="1"/>
    <col min="4604" max="4604" width="6.375" style="1" customWidth="1"/>
    <col min="4605" max="4605" width="2.625" style="1" customWidth="1"/>
    <col min="4606" max="4606" width="4.25" style="1" customWidth="1"/>
    <col min="4607" max="4607" width="13.625" style="1" customWidth="1"/>
    <col min="4608" max="4608" width="23" style="1" customWidth="1"/>
    <col min="4609" max="4614" width="0" style="1" hidden="1" customWidth="1"/>
    <col min="4615" max="4615" width="9" style="1"/>
    <col min="4616" max="4616" width="14" style="1" bestFit="1" customWidth="1"/>
    <col min="4617" max="4853" width="9" style="1"/>
    <col min="4854" max="4854" width="6.625" style="1" customWidth="1"/>
    <col min="4855" max="4855" width="41" style="1" customWidth="1"/>
    <col min="4856" max="4856" width="7.25" style="1" customWidth="1"/>
    <col min="4857" max="4857" width="8.625" style="1" customWidth="1"/>
    <col min="4858" max="4858" width="4.5" style="1" customWidth="1"/>
    <col min="4859" max="4859" width="13.625" style="1" customWidth="1"/>
    <col min="4860" max="4860" width="6.375" style="1" customWidth="1"/>
    <col min="4861" max="4861" width="2.625" style="1" customWidth="1"/>
    <col min="4862" max="4862" width="4.25" style="1" customWidth="1"/>
    <col min="4863" max="4863" width="13.625" style="1" customWidth="1"/>
    <col min="4864" max="4864" width="23" style="1" customWidth="1"/>
    <col min="4865" max="4870" width="0" style="1" hidden="1" customWidth="1"/>
    <col min="4871" max="4871" width="9" style="1"/>
    <col min="4872" max="4872" width="14" style="1" bestFit="1" customWidth="1"/>
    <col min="4873" max="5109" width="9" style="1"/>
    <col min="5110" max="5110" width="6.625" style="1" customWidth="1"/>
    <col min="5111" max="5111" width="41" style="1" customWidth="1"/>
    <col min="5112" max="5112" width="7.25" style="1" customWidth="1"/>
    <col min="5113" max="5113" width="8.625" style="1" customWidth="1"/>
    <col min="5114" max="5114" width="4.5" style="1" customWidth="1"/>
    <col min="5115" max="5115" width="13.625" style="1" customWidth="1"/>
    <col min="5116" max="5116" width="6.375" style="1" customWidth="1"/>
    <col min="5117" max="5117" width="2.625" style="1" customWidth="1"/>
    <col min="5118" max="5118" width="4.25" style="1" customWidth="1"/>
    <col min="5119" max="5119" width="13.625" style="1" customWidth="1"/>
    <col min="5120" max="5120" width="23" style="1" customWidth="1"/>
    <col min="5121" max="5126" width="0" style="1" hidden="1" customWidth="1"/>
    <col min="5127" max="5127" width="9" style="1"/>
    <col min="5128" max="5128" width="14" style="1" bestFit="1" customWidth="1"/>
    <col min="5129" max="5365" width="9" style="1"/>
    <col min="5366" max="5366" width="6.625" style="1" customWidth="1"/>
    <col min="5367" max="5367" width="41" style="1" customWidth="1"/>
    <col min="5368" max="5368" width="7.25" style="1" customWidth="1"/>
    <col min="5369" max="5369" width="8.625" style="1" customWidth="1"/>
    <col min="5370" max="5370" width="4.5" style="1" customWidth="1"/>
    <col min="5371" max="5371" width="13.625" style="1" customWidth="1"/>
    <col min="5372" max="5372" width="6.375" style="1" customWidth="1"/>
    <col min="5373" max="5373" width="2.625" style="1" customWidth="1"/>
    <col min="5374" max="5374" width="4.25" style="1" customWidth="1"/>
    <col min="5375" max="5375" width="13.625" style="1" customWidth="1"/>
    <col min="5376" max="5376" width="23" style="1" customWidth="1"/>
    <col min="5377" max="5382" width="0" style="1" hidden="1" customWidth="1"/>
    <col min="5383" max="5383" width="9" style="1"/>
    <col min="5384" max="5384" width="14" style="1" bestFit="1" customWidth="1"/>
    <col min="5385" max="5621" width="9" style="1"/>
    <col min="5622" max="5622" width="6.625" style="1" customWidth="1"/>
    <col min="5623" max="5623" width="41" style="1" customWidth="1"/>
    <col min="5624" max="5624" width="7.25" style="1" customWidth="1"/>
    <col min="5625" max="5625" width="8.625" style="1" customWidth="1"/>
    <col min="5626" max="5626" width="4.5" style="1" customWidth="1"/>
    <col min="5627" max="5627" width="13.625" style="1" customWidth="1"/>
    <col min="5628" max="5628" width="6.375" style="1" customWidth="1"/>
    <col min="5629" max="5629" width="2.625" style="1" customWidth="1"/>
    <col min="5630" max="5630" width="4.25" style="1" customWidth="1"/>
    <col min="5631" max="5631" width="13.625" style="1" customWidth="1"/>
    <col min="5632" max="5632" width="23" style="1" customWidth="1"/>
    <col min="5633" max="5638" width="0" style="1" hidden="1" customWidth="1"/>
    <col min="5639" max="5639" width="9" style="1"/>
    <col min="5640" max="5640" width="14" style="1" bestFit="1" customWidth="1"/>
    <col min="5641" max="5877" width="9" style="1"/>
    <col min="5878" max="5878" width="6.625" style="1" customWidth="1"/>
    <col min="5879" max="5879" width="41" style="1" customWidth="1"/>
    <col min="5880" max="5880" width="7.25" style="1" customWidth="1"/>
    <col min="5881" max="5881" width="8.625" style="1" customWidth="1"/>
    <col min="5882" max="5882" width="4.5" style="1" customWidth="1"/>
    <col min="5883" max="5883" width="13.625" style="1" customWidth="1"/>
    <col min="5884" max="5884" width="6.375" style="1" customWidth="1"/>
    <col min="5885" max="5885" width="2.625" style="1" customWidth="1"/>
    <col min="5886" max="5886" width="4.25" style="1" customWidth="1"/>
    <col min="5887" max="5887" width="13.625" style="1" customWidth="1"/>
    <col min="5888" max="5888" width="23" style="1" customWidth="1"/>
    <col min="5889" max="5894" width="0" style="1" hidden="1" customWidth="1"/>
    <col min="5895" max="5895" width="9" style="1"/>
    <col min="5896" max="5896" width="14" style="1" bestFit="1" customWidth="1"/>
    <col min="5897" max="6133" width="9" style="1"/>
    <col min="6134" max="6134" width="6.625" style="1" customWidth="1"/>
    <col min="6135" max="6135" width="41" style="1" customWidth="1"/>
    <col min="6136" max="6136" width="7.25" style="1" customWidth="1"/>
    <col min="6137" max="6137" width="8.625" style="1" customWidth="1"/>
    <col min="6138" max="6138" width="4.5" style="1" customWidth="1"/>
    <col min="6139" max="6139" width="13.625" style="1" customWidth="1"/>
    <col min="6140" max="6140" width="6.375" style="1" customWidth="1"/>
    <col min="6141" max="6141" width="2.625" style="1" customWidth="1"/>
    <col min="6142" max="6142" width="4.25" style="1" customWidth="1"/>
    <col min="6143" max="6143" width="13.625" style="1" customWidth="1"/>
    <col min="6144" max="6144" width="23" style="1" customWidth="1"/>
    <col min="6145" max="6150" width="0" style="1" hidden="1" customWidth="1"/>
    <col min="6151" max="6151" width="9" style="1"/>
    <col min="6152" max="6152" width="14" style="1" bestFit="1" customWidth="1"/>
    <col min="6153" max="6389" width="9" style="1"/>
    <col min="6390" max="6390" width="6.625" style="1" customWidth="1"/>
    <col min="6391" max="6391" width="41" style="1" customWidth="1"/>
    <col min="6392" max="6392" width="7.25" style="1" customWidth="1"/>
    <col min="6393" max="6393" width="8.625" style="1" customWidth="1"/>
    <col min="6394" max="6394" width="4.5" style="1" customWidth="1"/>
    <col min="6395" max="6395" width="13.625" style="1" customWidth="1"/>
    <col min="6396" max="6396" width="6.375" style="1" customWidth="1"/>
    <col min="6397" max="6397" width="2.625" style="1" customWidth="1"/>
    <col min="6398" max="6398" width="4.25" style="1" customWidth="1"/>
    <col min="6399" max="6399" width="13.625" style="1" customWidth="1"/>
    <col min="6400" max="6400" width="23" style="1" customWidth="1"/>
    <col min="6401" max="6406" width="0" style="1" hidden="1" customWidth="1"/>
    <col min="6407" max="6407" width="9" style="1"/>
    <col min="6408" max="6408" width="14" style="1" bestFit="1" customWidth="1"/>
    <col min="6409" max="6645" width="9" style="1"/>
    <col min="6646" max="6646" width="6.625" style="1" customWidth="1"/>
    <col min="6647" max="6647" width="41" style="1" customWidth="1"/>
    <col min="6648" max="6648" width="7.25" style="1" customWidth="1"/>
    <col min="6649" max="6649" width="8.625" style="1" customWidth="1"/>
    <col min="6650" max="6650" width="4.5" style="1" customWidth="1"/>
    <col min="6651" max="6651" width="13.625" style="1" customWidth="1"/>
    <col min="6652" max="6652" width="6.375" style="1" customWidth="1"/>
    <col min="6653" max="6653" width="2.625" style="1" customWidth="1"/>
    <col min="6654" max="6654" width="4.25" style="1" customWidth="1"/>
    <col min="6655" max="6655" width="13.625" style="1" customWidth="1"/>
    <col min="6656" max="6656" width="23" style="1" customWidth="1"/>
    <col min="6657" max="6662" width="0" style="1" hidden="1" customWidth="1"/>
    <col min="6663" max="6663" width="9" style="1"/>
    <col min="6664" max="6664" width="14" style="1" bestFit="1" customWidth="1"/>
    <col min="6665" max="6901" width="9" style="1"/>
    <col min="6902" max="6902" width="6.625" style="1" customWidth="1"/>
    <col min="6903" max="6903" width="41" style="1" customWidth="1"/>
    <col min="6904" max="6904" width="7.25" style="1" customWidth="1"/>
    <col min="6905" max="6905" width="8.625" style="1" customWidth="1"/>
    <col min="6906" max="6906" width="4.5" style="1" customWidth="1"/>
    <col min="6907" max="6907" width="13.625" style="1" customWidth="1"/>
    <col min="6908" max="6908" width="6.375" style="1" customWidth="1"/>
    <col min="6909" max="6909" width="2.625" style="1" customWidth="1"/>
    <col min="6910" max="6910" width="4.25" style="1" customWidth="1"/>
    <col min="6911" max="6911" width="13.625" style="1" customWidth="1"/>
    <col min="6912" max="6912" width="23" style="1" customWidth="1"/>
    <col min="6913" max="6918" width="0" style="1" hidden="1" customWidth="1"/>
    <col min="6919" max="6919" width="9" style="1"/>
    <col min="6920" max="6920" width="14" style="1" bestFit="1" customWidth="1"/>
    <col min="6921" max="7157" width="9" style="1"/>
    <col min="7158" max="7158" width="6.625" style="1" customWidth="1"/>
    <col min="7159" max="7159" width="41" style="1" customWidth="1"/>
    <col min="7160" max="7160" width="7.25" style="1" customWidth="1"/>
    <col min="7161" max="7161" width="8.625" style="1" customWidth="1"/>
    <col min="7162" max="7162" width="4.5" style="1" customWidth="1"/>
    <col min="7163" max="7163" width="13.625" style="1" customWidth="1"/>
    <col min="7164" max="7164" width="6.375" style="1" customWidth="1"/>
    <col min="7165" max="7165" width="2.625" style="1" customWidth="1"/>
    <col min="7166" max="7166" width="4.25" style="1" customWidth="1"/>
    <col min="7167" max="7167" width="13.625" style="1" customWidth="1"/>
    <col min="7168" max="7168" width="23" style="1" customWidth="1"/>
    <col min="7169" max="7174" width="0" style="1" hidden="1" customWidth="1"/>
    <col min="7175" max="7175" width="9" style="1"/>
    <col min="7176" max="7176" width="14" style="1" bestFit="1" customWidth="1"/>
    <col min="7177" max="7413" width="9" style="1"/>
    <col min="7414" max="7414" width="6.625" style="1" customWidth="1"/>
    <col min="7415" max="7415" width="41" style="1" customWidth="1"/>
    <col min="7416" max="7416" width="7.25" style="1" customWidth="1"/>
    <col min="7417" max="7417" width="8.625" style="1" customWidth="1"/>
    <col min="7418" max="7418" width="4.5" style="1" customWidth="1"/>
    <col min="7419" max="7419" width="13.625" style="1" customWidth="1"/>
    <col min="7420" max="7420" width="6.375" style="1" customWidth="1"/>
    <col min="7421" max="7421" width="2.625" style="1" customWidth="1"/>
    <col min="7422" max="7422" width="4.25" style="1" customWidth="1"/>
    <col min="7423" max="7423" width="13.625" style="1" customWidth="1"/>
    <col min="7424" max="7424" width="23" style="1" customWidth="1"/>
    <col min="7425" max="7430" width="0" style="1" hidden="1" customWidth="1"/>
    <col min="7431" max="7431" width="9" style="1"/>
    <col min="7432" max="7432" width="14" style="1" bestFit="1" customWidth="1"/>
    <col min="7433" max="7669" width="9" style="1"/>
    <col min="7670" max="7670" width="6.625" style="1" customWidth="1"/>
    <col min="7671" max="7671" width="41" style="1" customWidth="1"/>
    <col min="7672" max="7672" width="7.25" style="1" customWidth="1"/>
    <col min="7673" max="7673" width="8.625" style="1" customWidth="1"/>
    <col min="7674" max="7674" width="4.5" style="1" customWidth="1"/>
    <col min="7675" max="7675" width="13.625" style="1" customWidth="1"/>
    <col min="7676" max="7676" width="6.375" style="1" customWidth="1"/>
    <col min="7677" max="7677" width="2.625" style="1" customWidth="1"/>
    <col min="7678" max="7678" width="4.25" style="1" customWidth="1"/>
    <col min="7679" max="7679" width="13.625" style="1" customWidth="1"/>
    <col min="7680" max="7680" width="23" style="1" customWidth="1"/>
    <col min="7681" max="7686" width="0" style="1" hidden="1" customWidth="1"/>
    <col min="7687" max="7687" width="9" style="1"/>
    <col min="7688" max="7688" width="14" style="1" bestFit="1" customWidth="1"/>
    <col min="7689" max="7925" width="9" style="1"/>
    <col min="7926" max="7926" width="6.625" style="1" customWidth="1"/>
    <col min="7927" max="7927" width="41" style="1" customWidth="1"/>
    <col min="7928" max="7928" width="7.25" style="1" customWidth="1"/>
    <col min="7929" max="7929" width="8.625" style="1" customWidth="1"/>
    <col min="7930" max="7930" width="4.5" style="1" customWidth="1"/>
    <col min="7931" max="7931" width="13.625" style="1" customWidth="1"/>
    <col min="7932" max="7932" width="6.375" style="1" customWidth="1"/>
    <col min="7933" max="7933" width="2.625" style="1" customWidth="1"/>
    <col min="7934" max="7934" width="4.25" style="1" customWidth="1"/>
    <col min="7935" max="7935" width="13.625" style="1" customWidth="1"/>
    <col min="7936" max="7936" width="23" style="1" customWidth="1"/>
    <col min="7937" max="7942" width="0" style="1" hidden="1" customWidth="1"/>
    <col min="7943" max="7943" width="9" style="1"/>
    <col min="7944" max="7944" width="14" style="1" bestFit="1" customWidth="1"/>
    <col min="7945" max="8181" width="9" style="1"/>
    <col min="8182" max="8182" width="6.625" style="1" customWidth="1"/>
    <col min="8183" max="8183" width="41" style="1" customWidth="1"/>
    <col min="8184" max="8184" width="7.25" style="1" customWidth="1"/>
    <col min="8185" max="8185" width="8.625" style="1" customWidth="1"/>
    <col min="8186" max="8186" width="4.5" style="1" customWidth="1"/>
    <col min="8187" max="8187" width="13.625" style="1" customWidth="1"/>
    <col min="8188" max="8188" width="6.375" style="1" customWidth="1"/>
    <col min="8189" max="8189" width="2.625" style="1" customWidth="1"/>
    <col min="8190" max="8190" width="4.25" style="1" customWidth="1"/>
    <col min="8191" max="8191" width="13.625" style="1" customWidth="1"/>
    <col min="8192" max="8192" width="23" style="1" customWidth="1"/>
    <col min="8193" max="8198" width="0" style="1" hidden="1" customWidth="1"/>
    <col min="8199" max="8199" width="9" style="1"/>
    <col min="8200" max="8200" width="14" style="1" bestFit="1" customWidth="1"/>
    <col min="8201" max="8437" width="9" style="1"/>
    <col min="8438" max="8438" width="6.625" style="1" customWidth="1"/>
    <col min="8439" max="8439" width="41" style="1" customWidth="1"/>
    <col min="8440" max="8440" width="7.25" style="1" customWidth="1"/>
    <col min="8441" max="8441" width="8.625" style="1" customWidth="1"/>
    <col min="8442" max="8442" width="4.5" style="1" customWidth="1"/>
    <col min="8443" max="8443" width="13.625" style="1" customWidth="1"/>
    <col min="8444" max="8444" width="6.375" style="1" customWidth="1"/>
    <col min="8445" max="8445" width="2.625" style="1" customWidth="1"/>
    <col min="8446" max="8446" width="4.25" style="1" customWidth="1"/>
    <col min="8447" max="8447" width="13.625" style="1" customWidth="1"/>
    <col min="8448" max="8448" width="23" style="1" customWidth="1"/>
    <col min="8449" max="8454" width="0" style="1" hidden="1" customWidth="1"/>
    <col min="8455" max="8455" width="9" style="1"/>
    <col min="8456" max="8456" width="14" style="1" bestFit="1" customWidth="1"/>
    <col min="8457" max="8693" width="9" style="1"/>
    <col min="8694" max="8694" width="6.625" style="1" customWidth="1"/>
    <col min="8695" max="8695" width="41" style="1" customWidth="1"/>
    <col min="8696" max="8696" width="7.25" style="1" customWidth="1"/>
    <col min="8697" max="8697" width="8.625" style="1" customWidth="1"/>
    <col min="8698" max="8698" width="4.5" style="1" customWidth="1"/>
    <col min="8699" max="8699" width="13.625" style="1" customWidth="1"/>
    <col min="8700" max="8700" width="6.375" style="1" customWidth="1"/>
    <col min="8701" max="8701" width="2.625" style="1" customWidth="1"/>
    <col min="8702" max="8702" width="4.25" style="1" customWidth="1"/>
    <col min="8703" max="8703" width="13.625" style="1" customWidth="1"/>
    <col min="8704" max="8704" width="23" style="1" customWidth="1"/>
    <col min="8705" max="8710" width="0" style="1" hidden="1" customWidth="1"/>
    <col min="8711" max="8711" width="9" style="1"/>
    <col min="8712" max="8712" width="14" style="1" bestFit="1" customWidth="1"/>
    <col min="8713" max="8949" width="9" style="1"/>
    <col min="8950" max="8950" width="6.625" style="1" customWidth="1"/>
    <col min="8951" max="8951" width="41" style="1" customWidth="1"/>
    <col min="8952" max="8952" width="7.25" style="1" customWidth="1"/>
    <col min="8953" max="8953" width="8.625" style="1" customWidth="1"/>
    <col min="8954" max="8954" width="4.5" style="1" customWidth="1"/>
    <col min="8955" max="8955" width="13.625" style="1" customWidth="1"/>
    <col min="8956" max="8956" width="6.375" style="1" customWidth="1"/>
    <col min="8957" max="8957" width="2.625" style="1" customWidth="1"/>
    <col min="8958" max="8958" width="4.25" style="1" customWidth="1"/>
    <col min="8959" max="8959" width="13.625" style="1" customWidth="1"/>
    <col min="8960" max="8960" width="23" style="1" customWidth="1"/>
    <col min="8961" max="8966" width="0" style="1" hidden="1" customWidth="1"/>
    <col min="8967" max="8967" width="9" style="1"/>
    <col min="8968" max="8968" width="14" style="1" bestFit="1" customWidth="1"/>
    <col min="8969" max="9205" width="9" style="1"/>
    <col min="9206" max="9206" width="6.625" style="1" customWidth="1"/>
    <col min="9207" max="9207" width="41" style="1" customWidth="1"/>
    <col min="9208" max="9208" width="7.25" style="1" customWidth="1"/>
    <col min="9209" max="9209" width="8.625" style="1" customWidth="1"/>
    <col min="9210" max="9210" width="4.5" style="1" customWidth="1"/>
    <col min="9211" max="9211" width="13.625" style="1" customWidth="1"/>
    <col min="9212" max="9212" width="6.375" style="1" customWidth="1"/>
    <col min="9213" max="9213" width="2.625" style="1" customWidth="1"/>
    <col min="9214" max="9214" width="4.25" style="1" customWidth="1"/>
    <col min="9215" max="9215" width="13.625" style="1" customWidth="1"/>
    <col min="9216" max="9216" width="23" style="1" customWidth="1"/>
    <col min="9217" max="9222" width="0" style="1" hidden="1" customWidth="1"/>
    <col min="9223" max="9223" width="9" style="1"/>
    <col min="9224" max="9224" width="14" style="1" bestFit="1" customWidth="1"/>
    <col min="9225" max="9461" width="9" style="1"/>
    <col min="9462" max="9462" width="6.625" style="1" customWidth="1"/>
    <col min="9463" max="9463" width="41" style="1" customWidth="1"/>
    <col min="9464" max="9464" width="7.25" style="1" customWidth="1"/>
    <col min="9465" max="9465" width="8.625" style="1" customWidth="1"/>
    <col min="9466" max="9466" width="4.5" style="1" customWidth="1"/>
    <col min="9467" max="9467" width="13.625" style="1" customWidth="1"/>
    <col min="9468" max="9468" width="6.375" style="1" customWidth="1"/>
    <col min="9469" max="9469" width="2.625" style="1" customWidth="1"/>
    <col min="9470" max="9470" width="4.25" style="1" customWidth="1"/>
    <col min="9471" max="9471" width="13.625" style="1" customWidth="1"/>
    <col min="9472" max="9472" width="23" style="1" customWidth="1"/>
    <col min="9473" max="9478" width="0" style="1" hidden="1" customWidth="1"/>
    <col min="9479" max="9479" width="9" style="1"/>
    <col min="9480" max="9480" width="14" style="1" bestFit="1" customWidth="1"/>
    <col min="9481" max="9717" width="9" style="1"/>
    <col min="9718" max="9718" width="6.625" style="1" customWidth="1"/>
    <col min="9719" max="9719" width="41" style="1" customWidth="1"/>
    <col min="9720" max="9720" width="7.25" style="1" customWidth="1"/>
    <col min="9721" max="9721" width="8.625" style="1" customWidth="1"/>
    <col min="9722" max="9722" width="4.5" style="1" customWidth="1"/>
    <col min="9723" max="9723" width="13.625" style="1" customWidth="1"/>
    <col min="9724" max="9724" width="6.375" style="1" customWidth="1"/>
    <col min="9725" max="9725" width="2.625" style="1" customWidth="1"/>
    <col min="9726" max="9726" width="4.25" style="1" customWidth="1"/>
    <col min="9727" max="9727" width="13.625" style="1" customWidth="1"/>
    <col min="9728" max="9728" width="23" style="1" customWidth="1"/>
    <col min="9729" max="9734" width="0" style="1" hidden="1" customWidth="1"/>
    <col min="9735" max="9735" width="9" style="1"/>
    <col min="9736" max="9736" width="14" style="1" bestFit="1" customWidth="1"/>
    <col min="9737" max="9973" width="9" style="1"/>
    <col min="9974" max="9974" width="6.625" style="1" customWidth="1"/>
    <col min="9975" max="9975" width="41" style="1" customWidth="1"/>
    <col min="9976" max="9976" width="7.25" style="1" customWidth="1"/>
    <col min="9977" max="9977" width="8.625" style="1" customWidth="1"/>
    <col min="9978" max="9978" width="4.5" style="1" customWidth="1"/>
    <col min="9979" max="9979" width="13.625" style="1" customWidth="1"/>
    <col min="9980" max="9980" width="6.375" style="1" customWidth="1"/>
    <col min="9981" max="9981" width="2.625" style="1" customWidth="1"/>
    <col min="9982" max="9982" width="4.25" style="1" customWidth="1"/>
    <col min="9983" max="9983" width="13.625" style="1" customWidth="1"/>
    <col min="9984" max="9984" width="23" style="1" customWidth="1"/>
    <col min="9985" max="9990" width="0" style="1" hidden="1" customWidth="1"/>
    <col min="9991" max="9991" width="9" style="1"/>
    <col min="9992" max="9992" width="14" style="1" bestFit="1" customWidth="1"/>
    <col min="9993" max="10229" width="9" style="1"/>
    <col min="10230" max="10230" width="6.625" style="1" customWidth="1"/>
    <col min="10231" max="10231" width="41" style="1" customWidth="1"/>
    <col min="10232" max="10232" width="7.25" style="1" customWidth="1"/>
    <col min="10233" max="10233" width="8.625" style="1" customWidth="1"/>
    <col min="10234" max="10234" width="4.5" style="1" customWidth="1"/>
    <col min="10235" max="10235" width="13.625" style="1" customWidth="1"/>
    <col min="10236" max="10236" width="6.375" style="1" customWidth="1"/>
    <col min="10237" max="10237" width="2.625" style="1" customWidth="1"/>
    <col min="10238" max="10238" width="4.25" style="1" customWidth="1"/>
    <col min="10239" max="10239" width="13.625" style="1" customWidth="1"/>
    <col min="10240" max="10240" width="23" style="1" customWidth="1"/>
    <col min="10241" max="10246" width="0" style="1" hidden="1" customWidth="1"/>
    <col min="10247" max="10247" width="9" style="1"/>
    <col min="10248" max="10248" width="14" style="1" bestFit="1" customWidth="1"/>
    <col min="10249" max="10485" width="9" style="1"/>
    <col min="10486" max="10486" width="6.625" style="1" customWidth="1"/>
    <col min="10487" max="10487" width="41" style="1" customWidth="1"/>
    <col min="10488" max="10488" width="7.25" style="1" customWidth="1"/>
    <col min="10489" max="10489" width="8.625" style="1" customWidth="1"/>
    <col min="10490" max="10490" width="4.5" style="1" customWidth="1"/>
    <col min="10491" max="10491" width="13.625" style="1" customWidth="1"/>
    <col min="10492" max="10492" width="6.375" style="1" customWidth="1"/>
    <col min="10493" max="10493" width="2.625" style="1" customWidth="1"/>
    <col min="10494" max="10494" width="4.25" style="1" customWidth="1"/>
    <col min="10495" max="10495" width="13.625" style="1" customWidth="1"/>
    <col min="10496" max="10496" width="23" style="1" customWidth="1"/>
    <col min="10497" max="10502" width="0" style="1" hidden="1" customWidth="1"/>
    <col min="10503" max="10503" width="9" style="1"/>
    <col min="10504" max="10504" width="14" style="1" bestFit="1" customWidth="1"/>
    <col min="10505" max="10741" width="9" style="1"/>
    <col min="10742" max="10742" width="6.625" style="1" customWidth="1"/>
    <col min="10743" max="10743" width="41" style="1" customWidth="1"/>
    <col min="10744" max="10744" width="7.25" style="1" customWidth="1"/>
    <col min="10745" max="10745" width="8.625" style="1" customWidth="1"/>
    <col min="10746" max="10746" width="4.5" style="1" customWidth="1"/>
    <col min="10747" max="10747" width="13.625" style="1" customWidth="1"/>
    <col min="10748" max="10748" width="6.375" style="1" customWidth="1"/>
    <col min="10749" max="10749" width="2.625" style="1" customWidth="1"/>
    <col min="10750" max="10750" width="4.25" style="1" customWidth="1"/>
    <col min="10751" max="10751" width="13.625" style="1" customWidth="1"/>
    <col min="10752" max="10752" width="23" style="1" customWidth="1"/>
    <col min="10753" max="10758" width="0" style="1" hidden="1" customWidth="1"/>
    <col min="10759" max="10759" width="9" style="1"/>
    <col min="10760" max="10760" width="14" style="1" bestFit="1" customWidth="1"/>
    <col min="10761" max="10997" width="9" style="1"/>
    <col min="10998" max="10998" width="6.625" style="1" customWidth="1"/>
    <col min="10999" max="10999" width="41" style="1" customWidth="1"/>
    <col min="11000" max="11000" width="7.25" style="1" customWidth="1"/>
    <col min="11001" max="11001" width="8.625" style="1" customWidth="1"/>
    <col min="11002" max="11002" width="4.5" style="1" customWidth="1"/>
    <col min="11003" max="11003" width="13.625" style="1" customWidth="1"/>
    <col min="11004" max="11004" width="6.375" style="1" customWidth="1"/>
    <col min="11005" max="11005" width="2.625" style="1" customWidth="1"/>
    <col min="11006" max="11006" width="4.25" style="1" customWidth="1"/>
    <col min="11007" max="11007" width="13.625" style="1" customWidth="1"/>
    <col min="11008" max="11008" width="23" style="1" customWidth="1"/>
    <col min="11009" max="11014" width="0" style="1" hidden="1" customWidth="1"/>
    <col min="11015" max="11015" width="9" style="1"/>
    <col min="11016" max="11016" width="14" style="1" bestFit="1" customWidth="1"/>
    <col min="11017" max="11253" width="9" style="1"/>
    <col min="11254" max="11254" width="6.625" style="1" customWidth="1"/>
    <col min="11255" max="11255" width="41" style="1" customWidth="1"/>
    <col min="11256" max="11256" width="7.25" style="1" customWidth="1"/>
    <col min="11257" max="11257" width="8.625" style="1" customWidth="1"/>
    <col min="11258" max="11258" width="4.5" style="1" customWidth="1"/>
    <col min="11259" max="11259" width="13.625" style="1" customWidth="1"/>
    <col min="11260" max="11260" width="6.375" style="1" customWidth="1"/>
    <col min="11261" max="11261" width="2.625" style="1" customWidth="1"/>
    <col min="11262" max="11262" width="4.25" style="1" customWidth="1"/>
    <col min="11263" max="11263" width="13.625" style="1" customWidth="1"/>
    <col min="11264" max="11264" width="23" style="1" customWidth="1"/>
    <col min="11265" max="11270" width="0" style="1" hidden="1" customWidth="1"/>
    <col min="11271" max="11271" width="9" style="1"/>
    <col min="11272" max="11272" width="14" style="1" bestFit="1" customWidth="1"/>
    <col min="11273" max="11509" width="9" style="1"/>
    <col min="11510" max="11510" width="6.625" style="1" customWidth="1"/>
    <col min="11511" max="11511" width="41" style="1" customWidth="1"/>
    <col min="11512" max="11512" width="7.25" style="1" customWidth="1"/>
    <col min="11513" max="11513" width="8.625" style="1" customWidth="1"/>
    <col min="11514" max="11514" width="4.5" style="1" customWidth="1"/>
    <col min="11515" max="11515" width="13.625" style="1" customWidth="1"/>
    <col min="11516" max="11516" width="6.375" style="1" customWidth="1"/>
    <col min="11517" max="11517" width="2.625" style="1" customWidth="1"/>
    <col min="11518" max="11518" width="4.25" style="1" customWidth="1"/>
    <col min="11519" max="11519" width="13.625" style="1" customWidth="1"/>
    <col min="11520" max="11520" width="23" style="1" customWidth="1"/>
    <col min="11521" max="11526" width="0" style="1" hidden="1" customWidth="1"/>
    <col min="11527" max="11527" width="9" style="1"/>
    <col min="11528" max="11528" width="14" style="1" bestFit="1" customWidth="1"/>
    <col min="11529" max="11765" width="9" style="1"/>
    <col min="11766" max="11766" width="6.625" style="1" customWidth="1"/>
    <col min="11767" max="11767" width="41" style="1" customWidth="1"/>
    <col min="11768" max="11768" width="7.25" style="1" customWidth="1"/>
    <col min="11769" max="11769" width="8.625" style="1" customWidth="1"/>
    <col min="11770" max="11770" width="4.5" style="1" customWidth="1"/>
    <col min="11771" max="11771" width="13.625" style="1" customWidth="1"/>
    <col min="11772" max="11772" width="6.375" style="1" customWidth="1"/>
    <col min="11773" max="11773" width="2.625" style="1" customWidth="1"/>
    <col min="11774" max="11774" width="4.25" style="1" customWidth="1"/>
    <col min="11775" max="11775" width="13.625" style="1" customWidth="1"/>
    <col min="11776" max="11776" width="23" style="1" customWidth="1"/>
    <col min="11777" max="11782" width="0" style="1" hidden="1" customWidth="1"/>
    <col min="11783" max="11783" width="9" style="1"/>
    <col min="11784" max="11784" width="14" style="1" bestFit="1" customWidth="1"/>
    <col min="11785" max="12021" width="9" style="1"/>
    <col min="12022" max="12022" width="6.625" style="1" customWidth="1"/>
    <col min="12023" max="12023" width="41" style="1" customWidth="1"/>
    <col min="12024" max="12024" width="7.25" style="1" customWidth="1"/>
    <col min="12025" max="12025" width="8.625" style="1" customWidth="1"/>
    <col min="12026" max="12026" width="4.5" style="1" customWidth="1"/>
    <col min="12027" max="12027" width="13.625" style="1" customWidth="1"/>
    <col min="12028" max="12028" width="6.375" style="1" customWidth="1"/>
    <col min="12029" max="12029" width="2.625" style="1" customWidth="1"/>
    <col min="12030" max="12030" width="4.25" style="1" customWidth="1"/>
    <col min="12031" max="12031" width="13.625" style="1" customWidth="1"/>
    <col min="12032" max="12032" width="23" style="1" customWidth="1"/>
    <col min="12033" max="12038" width="0" style="1" hidden="1" customWidth="1"/>
    <col min="12039" max="12039" width="9" style="1"/>
    <col min="12040" max="12040" width="14" style="1" bestFit="1" customWidth="1"/>
    <col min="12041" max="12277" width="9" style="1"/>
    <col min="12278" max="12278" width="6.625" style="1" customWidth="1"/>
    <col min="12279" max="12279" width="41" style="1" customWidth="1"/>
    <col min="12280" max="12280" width="7.25" style="1" customWidth="1"/>
    <col min="12281" max="12281" width="8.625" style="1" customWidth="1"/>
    <col min="12282" max="12282" width="4.5" style="1" customWidth="1"/>
    <col min="12283" max="12283" width="13.625" style="1" customWidth="1"/>
    <col min="12284" max="12284" width="6.375" style="1" customWidth="1"/>
    <col min="12285" max="12285" width="2.625" style="1" customWidth="1"/>
    <col min="12286" max="12286" width="4.25" style="1" customWidth="1"/>
    <col min="12287" max="12287" width="13.625" style="1" customWidth="1"/>
    <col min="12288" max="12288" width="23" style="1" customWidth="1"/>
    <col min="12289" max="12294" width="0" style="1" hidden="1" customWidth="1"/>
    <col min="12295" max="12295" width="9" style="1"/>
    <col min="12296" max="12296" width="14" style="1" bestFit="1" customWidth="1"/>
    <col min="12297" max="12533" width="9" style="1"/>
    <col min="12534" max="12534" width="6.625" style="1" customWidth="1"/>
    <col min="12535" max="12535" width="41" style="1" customWidth="1"/>
    <col min="12536" max="12536" width="7.25" style="1" customWidth="1"/>
    <col min="12537" max="12537" width="8.625" style="1" customWidth="1"/>
    <col min="12538" max="12538" width="4.5" style="1" customWidth="1"/>
    <col min="12539" max="12539" width="13.625" style="1" customWidth="1"/>
    <col min="12540" max="12540" width="6.375" style="1" customWidth="1"/>
    <col min="12541" max="12541" width="2.625" style="1" customWidth="1"/>
    <col min="12542" max="12542" width="4.25" style="1" customWidth="1"/>
    <col min="12543" max="12543" width="13.625" style="1" customWidth="1"/>
    <col min="12544" max="12544" width="23" style="1" customWidth="1"/>
    <col min="12545" max="12550" width="0" style="1" hidden="1" customWidth="1"/>
    <col min="12551" max="12551" width="9" style="1"/>
    <col min="12552" max="12552" width="14" style="1" bestFit="1" customWidth="1"/>
    <col min="12553" max="12789" width="9" style="1"/>
    <col min="12790" max="12790" width="6.625" style="1" customWidth="1"/>
    <col min="12791" max="12791" width="41" style="1" customWidth="1"/>
    <col min="12792" max="12792" width="7.25" style="1" customWidth="1"/>
    <col min="12793" max="12793" width="8.625" style="1" customWidth="1"/>
    <col min="12794" max="12794" width="4.5" style="1" customWidth="1"/>
    <col min="12795" max="12795" width="13.625" style="1" customWidth="1"/>
    <col min="12796" max="12796" width="6.375" style="1" customWidth="1"/>
    <col min="12797" max="12797" width="2.625" style="1" customWidth="1"/>
    <col min="12798" max="12798" width="4.25" style="1" customWidth="1"/>
    <col min="12799" max="12799" width="13.625" style="1" customWidth="1"/>
    <col min="12800" max="12800" width="23" style="1" customWidth="1"/>
    <col min="12801" max="12806" width="0" style="1" hidden="1" customWidth="1"/>
    <col min="12807" max="12807" width="9" style="1"/>
    <col min="12808" max="12808" width="14" style="1" bestFit="1" customWidth="1"/>
    <col min="12809" max="13045" width="9" style="1"/>
    <col min="13046" max="13046" width="6.625" style="1" customWidth="1"/>
    <col min="13047" max="13047" width="41" style="1" customWidth="1"/>
    <col min="13048" max="13048" width="7.25" style="1" customWidth="1"/>
    <col min="13049" max="13049" width="8.625" style="1" customWidth="1"/>
    <col min="13050" max="13050" width="4.5" style="1" customWidth="1"/>
    <col min="13051" max="13051" width="13.625" style="1" customWidth="1"/>
    <col min="13052" max="13052" width="6.375" style="1" customWidth="1"/>
    <col min="13053" max="13053" width="2.625" style="1" customWidth="1"/>
    <col min="13054" max="13054" width="4.25" style="1" customWidth="1"/>
    <col min="13055" max="13055" width="13.625" style="1" customWidth="1"/>
    <col min="13056" max="13056" width="23" style="1" customWidth="1"/>
    <col min="13057" max="13062" width="0" style="1" hidden="1" customWidth="1"/>
    <col min="13063" max="13063" width="9" style="1"/>
    <col min="13064" max="13064" width="14" style="1" bestFit="1" customWidth="1"/>
    <col min="13065" max="13301" width="9" style="1"/>
    <col min="13302" max="13302" width="6.625" style="1" customWidth="1"/>
    <col min="13303" max="13303" width="41" style="1" customWidth="1"/>
    <col min="13304" max="13304" width="7.25" style="1" customWidth="1"/>
    <col min="13305" max="13305" width="8.625" style="1" customWidth="1"/>
    <col min="13306" max="13306" width="4.5" style="1" customWidth="1"/>
    <col min="13307" max="13307" width="13.625" style="1" customWidth="1"/>
    <col min="13308" max="13308" width="6.375" style="1" customWidth="1"/>
    <col min="13309" max="13309" width="2.625" style="1" customWidth="1"/>
    <col min="13310" max="13310" width="4.25" style="1" customWidth="1"/>
    <col min="13311" max="13311" width="13.625" style="1" customWidth="1"/>
    <col min="13312" max="13312" width="23" style="1" customWidth="1"/>
    <col min="13313" max="13318" width="0" style="1" hidden="1" customWidth="1"/>
    <col min="13319" max="13319" width="9" style="1"/>
    <col min="13320" max="13320" width="14" style="1" bestFit="1" customWidth="1"/>
    <col min="13321" max="13557" width="9" style="1"/>
    <col min="13558" max="13558" width="6.625" style="1" customWidth="1"/>
    <col min="13559" max="13559" width="41" style="1" customWidth="1"/>
    <col min="13560" max="13560" width="7.25" style="1" customWidth="1"/>
    <col min="13561" max="13561" width="8.625" style="1" customWidth="1"/>
    <col min="13562" max="13562" width="4.5" style="1" customWidth="1"/>
    <col min="13563" max="13563" width="13.625" style="1" customWidth="1"/>
    <col min="13564" max="13564" width="6.375" style="1" customWidth="1"/>
    <col min="13565" max="13565" width="2.625" style="1" customWidth="1"/>
    <col min="13566" max="13566" width="4.25" style="1" customWidth="1"/>
    <col min="13567" max="13567" width="13.625" style="1" customWidth="1"/>
    <col min="13568" max="13568" width="23" style="1" customWidth="1"/>
    <col min="13569" max="13574" width="0" style="1" hidden="1" customWidth="1"/>
    <col min="13575" max="13575" width="9" style="1"/>
    <col min="13576" max="13576" width="14" style="1" bestFit="1" customWidth="1"/>
    <col min="13577" max="13813" width="9" style="1"/>
    <col min="13814" max="13814" width="6.625" style="1" customWidth="1"/>
    <col min="13815" max="13815" width="41" style="1" customWidth="1"/>
    <col min="13816" max="13816" width="7.25" style="1" customWidth="1"/>
    <col min="13817" max="13817" width="8.625" style="1" customWidth="1"/>
    <col min="13818" max="13818" width="4.5" style="1" customWidth="1"/>
    <col min="13819" max="13819" width="13.625" style="1" customWidth="1"/>
    <col min="13820" max="13820" width="6.375" style="1" customWidth="1"/>
    <col min="13821" max="13821" width="2.625" style="1" customWidth="1"/>
    <col min="13822" max="13822" width="4.25" style="1" customWidth="1"/>
    <col min="13823" max="13823" width="13.625" style="1" customWidth="1"/>
    <col min="13824" max="13824" width="23" style="1" customWidth="1"/>
    <col min="13825" max="13830" width="0" style="1" hidden="1" customWidth="1"/>
    <col min="13831" max="13831" width="9" style="1"/>
    <col min="13832" max="13832" width="14" style="1" bestFit="1" customWidth="1"/>
    <col min="13833" max="14069" width="9" style="1"/>
    <col min="14070" max="14070" width="6.625" style="1" customWidth="1"/>
    <col min="14071" max="14071" width="41" style="1" customWidth="1"/>
    <col min="14072" max="14072" width="7.25" style="1" customWidth="1"/>
    <col min="14073" max="14073" width="8.625" style="1" customWidth="1"/>
    <col min="14074" max="14074" width="4.5" style="1" customWidth="1"/>
    <col min="14075" max="14075" width="13.625" style="1" customWidth="1"/>
    <col min="14076" max="14076" width="6.375" style="1" customWidth="1"/>
    <col min="14077" max="14077" width="2.625" style="1" customWidth="1"/>
    <col min="14078" max="14078" width="4.25" style="1" customWidth="1"/>
    <col min="14079" max="14079" width="13.625" style="1" customWidth="1"/>
    <col min="14080" max="14080" width="23" style="1" customWidth="1"/>
    <col min="14081" max="14086" width="0" style="1" hidden="1" customWidth="1"/>
    <col min="14087" max="14087" width="9" style="1"/>
    <col min="14088" max="14088" width="14" style="1" bestFit="1" customWidth="1"/>
    <col min="14089" max="14325" width="9" style="1"/>
    <col min="14326" max="14326" width="6.625" style="1" customWidth="1"/>
    <col min="14327" max="14327" width="41" style="1" customWidth="1"/>
    <col min="14328" max="14328" width="7.25" style="1" customWidth="1"/>
    <col min="14329" max="14329" width="8.625" style="1" customWidth="1"/>
    <col min="14330" max="14330" width="4.5" style="1" customWidth="1"/>
    <col min="14331" max="14331" width="13.625" style="1" customWidth="1"/>
    <col min="14332" max="14332" width="6.375" style="1" customWidth="1"/>
    <col min="14333" max="14333" width="2.625" style="1" customWidth="1"/>
    <col min="14334" max="14334" width="4.25" style="1" customWidth="1"/>
    <col min="14335" max="14335" width="13.625" style="1" customWidth="1"/>
    <col min="14336" max="14336" width="23" style="1" customWidth="1"/>
    <col min="14337" max="14342" width="0" style="1" hidden="1" customWidth="1"/>
    <col min="14343" max="14343" width="9" style="1"/>
    <col min="14344" max="14344" width="14" style="1" bestFit="1" customWidth="1"/>
    <col min="14345" max="14581" width="9" style="1"/>
    <col min="14582" max="14582" width="6.625" style="1" customWidth="1"/>
    <col min="14583" max="14583" width="41" style="1" customWidth="1"/>
    <col min="14584" max="14584" width="7.25" style="1" customWidth="1"/>
    <col min="14585" max="14585" width="8.625" style="1" customWidth="1"/>
    <col min="14586" max="14586" width="4.5" style="1" customWidth="1"/>
    <col min="14587" max="14587" width="13.625" style="1" customWidth="1"/>
    <col min="14588" max="14588" width="6.375" style="1" customWidth="1"/>
    <col min="14589" max="14589" width="2.625" style="1" customWidth="1"/>
    <col min="14590" max="14590" width="4.25" style="1" customWidth="1"/>
    <col min="14591" max="14591" width="13.625" style="1" customWidth="1"/>
    <col min="14592" max="14592" width="23" style="1" customWidth="1"/>
    <col min="14593" max="14598" width="0" style="1" hidden="1" customWidth="1"/>
    <col min="14599" max="14599" width="9" style="1"/>
    <col min="14600" max="14600" width="14" style="1" bestFit="1" customWidth="1"/>
    <col min="14601" max="14837" width="9" style="1"/>
    <col min="14838" max="14838" width="6.625" style="1" customWidth="1"/>
    <col min="14839" max="14839" width="41" style="1" customWidth="1"/>
    <col min="14840" max="14840" width="7.25" style="1" customWidth="1"/>
    <col min="14841" max="14841" width="8.625" style="1" customWidth="1"/>
    <col min="14842" max="14842" width="4.5" style="1" customWidth="1"/>
    <col min="14843" max="14843" width="13.625" style="1" customWidth="1"/>
    <col min="14844" max="14844" width="6.375" style="1" customWidth="1"/>
    <col min="14845" max="14845" width="2.625" style="1" customWidth="1"/>
    <col min="14846" max="14846" width="4.25" style="1" customWidth="1"/>
    <col min="14847" max="14847" width="13.625" style="1" customWidth="1"/>
    <col min="14848" max="14848" width="23" style="1" customWidth="1"/>
    <col min="14849" max="14854" width="0" style="1" hidden="1" customWidth="1"/>
    <col min="14855" max="14855" width="9" style="1"/>
    <col min="14856" max="14856" width="14" style="1" bestFit="1" customWidth="1"/>
    <col min="14857" max="15093" width="9" style="1"/>
    <col min="15094" max="15094" width="6.625" style="1" customWidth="1"/>
    <col min="15095" max="15095" width="41" style="1" customWidth="1"/>
    <col min="15096" max="15096" width="7.25" style="1" customWidth="1"/>
    <col min="15097" max="15097" width="8.625" style="1" customWidth="1"/>
    <col min="15098" max="15098" width="4.5" style="1" customWidth="1"/>
    <col min="15099" max="15099" width="13.625" style="1" customWidth="1"/>
    <col min="15100" max="15100" width="6.375" style="1" customWidth="1"/>
    <col min="15101" max="15101" width="2.625" style="1" customWidth="1"/>
    <col min="15102" max="15102" width="4.25" style="1" customWidth="1"/>
    <col min="15103" max="15103" width="13.625" style="1" customWidth="1"/>
    <col min="15104" max="15104" width="23" style="1" customWidth="1"/>
    <col min="15105" max="15110" width="0" style="1" hidden="1" customWidth="1"/>
    <col min="15111" max="15111" width="9" style="1"/>
    <col min="15112" max="15112" width="14" style="1" bestFit="1" customWidth="1"/>
    <col min="15113" max="15349" width="9" style="1"/>
    <col min="15350" max="15350" width="6.625" style="1" customWidth="1"/>
    <col min="15351" max="15351" width="41" style="1" customWidth="1"/>
    <col min="15352" max="15352" width="7.25" style="1" customWidth="1"/>
    <col min="15353" max="15353" width="8.625" style="1" customWidth="1"/>
    <col min="15354" max="15354" width="4.5" style="1" customWidth="1"/>
    <col min="15355" max="15355" width="13.625" style="1" customWidth="1"/>
    <col min="15356" max="15356" width="6.375" style="1" customWidth="1"/>
    <col min="15357" max="15357" width="2.625" style="1" customWidth="1"/>
    <col min="15358" max="15358" width="4.25" style="1" customWidth="1"/>
    <col min="15359" max="15359" width="13.625" style="1" customWidth="1"/>
    <col min="15360" max="15360" width="23" style="1" customWidth="1"/>
    <col min="15361" max="15366" width="0" style="1" hidden="1" customWidth="1"/>
    <col min="15367" max="15367" width="9" style="1"/>
    <col min="15368" max="15368" width="14" style="1" bestFit="1" customWidth="1"/>
    <col min="15369" max="15605" width="9" style="1"/>
    <col min="15606" max="15606" width="6.625" style="1" customWidth="1"/>
    <col min="15607" max="15607" width="41" style="1" customWidth="1"/>
    <col min="15608" max="15608" width="7.25" style="1" customWidth="1"/>
    <col min="15609" max="15609" width="8.625" style="1" customWidth="1"/>
    <col min="15610" max="15610" width="4.5" style="1" customWidth="1"/>
    <col min="15611" max="15611" width="13.625" style="1" customWidth="1"/>
    <col min="15612" max="15612" width="6.375" style="1" customWidth="1"/>
    <col min="15613" max="15613" width="2.625" style="1" customWidth="1"/>
    <col min="15614" max="15614" width="4.25" style="1" customWidth="1"/>
    <col min="15615" max="15615" width="13.625" style="1" customWidth="1"/>
    <col min="15616" max="15616" width="23" style="1" customWidth="1"/>
    <col min="15617" max="15622" width="0" style="1" hidden="1" customWidth="1"/>
    <col min="15623" max="15623" width="9" style="1"/>
    <col min="15624" max="15624" width="14" style="1" bestFit="1" customWidth="1"/>
    <col min="15625" max="15861" width="9" style="1"/>
    <col min="15862" max="15862" width="6.625" style="1" customWidth="1"/>
    <col min="15863" max="15863" width="41" style="1" customWidth="1"/>
    <col min="15864" max="15864" width="7.25" style="1" customWidth="1"/>
    <col min="15865" max="15865" width="8.625" style="1" customWidth="1"/>
    <col min="15866" max="15866" width="4.5" style="1" customWidth="1"/>
    <col min="15867" max="15867" width="13.625" style="1" customWidth="1"/>
    <col min="15868" max="15868" width="6.375" style="1" customWidth="1"/>
    <col min="15869" max="15869" width="2.625" style="1" customWidth="1"/>
    <col min="15870" max="15870" width="4.25" style="1" customWidth="1"/>
    <col min="15871" max="15871" width="13.625" style="1" customWidth="1"/>
    <col min="15872" max="15872" width="23" style="1" customWidth="1"/>
    <col min="15873" max="15878" width="0" style="1" hidden="1" customWidth="1"/>
    <col min="15879" max="15879" width="9" style="1"/>
    <col min="15880" max="15880" width="14" style="1" bestFit="1" customWidth="1"/>
    <col min="15881" max="16117" width="9" style="1"/>
    <col min="16118" max="16118" width="6.625" style="1" customWidth="1"/>
    <col min="16119" max="16119" width="41" style="1" customWidth="1"/>
    <col min="16120" max="16120" width="7.25" style="1" customWidth="1"/>
    <col min="16121" max="16121" width="8.625" style="1" customWidth="1"/>
    <col min="16122" max="16122" width="4.5" style="1" customWidth="1"/>
    <col min="16123" max="16123" width="13.625" style="1" customWidth="1"/>
    <col min="16124" max="16124" width="6.375" style="1" customWidth="1"/>
    <col min="16125" max="16125" width="2.625" style="1" customWidth="1"/>
    <col min="16126" max="16126" width="4.25" style="1" customWidth="1"/>
    <col min="16127" max="16127" width="13.625" style="1" customWidth="1"/>
    <col min="16128" max="16128" width="23" style="1" customWidth="1"/>
    <col min="16129" max="16134" width="0" style="1" hidden="1" customWidth="1"/>
    <col min="16135" max="16135" width="9" style="1"/>
    <col min="16136" max="16136" width="14" style="1" bestFit="1" customWidth="1"/>
    <col min="16137" max="16384" width="9" style="1"/>
  </cols>
  <sheetData>
    <row r="1" spans="1:17" s="32" customFormat="1" ht="21" customHeight="1">
      <c r="A1" s="389" t="s">
        <v>76</v>
      </c>
      <c r="B1" s="389"/>
      <c r="C1" s="389"/>
      <c r="D1" s="389"/>
      <c r="E1" s="389"/>
      <c r="F1" s="389"/>
      <c r="G1" s="389"/>
      <c r="H1" s="389"/>
      <c r="I1" s="389"/>
      <c r="J1" s="389"/>
      <c r="K1" s="389"/>
    </row>
    <row r="2" spans="1:17" s="32" customFormat="1" ht="18.75" customHeight="1">
      <c r="A2" s="392" t="str">
        <f>Bìa!A12</f>
        <v>ĐỒ ÁN: QUY HOẠCH CHUNG XÂY DỰNG XÃ CHÂU SƠN, TỈNH LẠNG SƠN ĐẾN NĂM 2045, TỶ LỆ 1/10.000</v>
      </c>
      <c r="B2" s="392"/>
      <c r="C2" s="392"/>
      <c r="D2" s="392"/>
      <c r="E2" s="392"/>
      <c r="F2" s="392"/>
      <c r="G2" s="392"/>
      <c r="H2" s="392"/>
      <c r="I2" s="392"/>
      <c r="J2" s="392"/>
      <c r="K2" s="392"/>
    </row>
    <row r="3" spans="1:17" s="33" customFormat="1" ht="15" customHeight="1">
      <c r="A3" s="31"/>
      <c r="B3" s="31"/>
      <c r="C3" s="31"/>
      <c r="D3" s="31"/>
      <c r="E3" s="31"/>
      <c r="F3" s="31"/>
      <c r="G3" s="31"/>
      <c r="H3" s="31"/>
      <c r="I3" s="100"/>
      <c r="J3" s="31"/>
      <c r="K3" s="31"/>
    </row>
    <row r="4" spans="1:17" s="35" customFormat="1" ht="37.5" customHeight="1">
      <c r="A4" s="30" t="s">
        <v>0</v>
      </c>
      <c r="B4" s="30" t="s">
        <v>77</v>
      </c>
      <c r="C4" s="34" t="s">
        <v>78</v>
      </c>
      <c r="D4" s="394" t="s">
        <v>79</v>
      </c>
      <c r="E4" s="395"/>
      <c r="F4" s="395"/>
      <c r="G4" s="395"/>
      <c r="H4" s="395"/>
      <c r="I4" s="395"/>
      <c r="J4" s="30" t="s">
        <v>101</v>
      </c>
      <c r="K4" s="30" t="s">
        <v>80</v>
      </c>
      <c r="L4" s="85"/>
      <c r="M4" s="85"/>
      <c r="N4" s="92"/>
      <c r="O4" s="85"/>
      <c r="P4" s="85"/>
      <c r="Q4" s="85"/>
    </row>
    <row r="5" spans="1:17" s="35" customFormat="1" ht="21" customHeight="1">
      <c r="A5" s="119">
        <v>1</v>
      </c>
      <c r="B5" s="120" t="s">
        <v>132</v>
      </c>
      <c r="C5" s="119" t="s">
        <v>81</v>
      </c>
      <c r="D5" s="396" t="s">
        <v>82</v>
      </c>
      <c r="E5" s="396"/>
      <c r="F5" s="396"/>
      <c r="G5" s="396"/>
      <c r="H5" s="396"/>
      <c r="I5" s="396"/>
      <c r="J5" s="121">
        <f>'1- Khảo sát ĐH'!G16</f>
        <v>1263102365.1600001</v>
      </c>
      <c r="K5" s="121"/>
      <c r="L5" s="88"/>
      <c r="M5" s="89"/>
      <c r="N5" s="89"/>
      <c r="O5" s="89"/>
      <c r="P5" s="89"/>
      <c r="Q5" s="89"/>
    </row>
    <row r="6" spans="1:17" s="35" customFormat="1" ht="36" customHeight="1">
      <c r="A6" s="2">
        <f>MAX($A$5:A5)+1</f>
        <v>2</v>
      </c>
      <c r="B6" s="36" t="s">
        <v>386</v>
      </c>
      <c r="C6" s="2" t="s">
        <v>83</v>
      </c>
      <c r="D6" s="137"/>
      <c r="E6" s="75"/>
      <c r="F6" s="138"/>
      <c r="G6" s="130"/>
      <c r="H6" s="75"/>
      <c r="I6" s="139"/>
      <c r="J6" s="37">
        <f>SUBTOTAL(9,J7:J8)</f>
        <v>364917096.00000006</v>
      </c>
      <c r="K6" s="37"/>
      <c r="L6" s="88"/>
      <c r="M6" s="136"/>
      <c r="N6" s="89">
        <f>'Nội suy'!D11*1000000</f>
        <v>0</v>
      </c>
      <c r="O6" s="89">
        <f>N6*0.25</f>
        <v>0</v>
      </c>
      <c r="P6" s="89">
        <f>(N6+O6)*0.08</f>
        <v>0</v>
      </c>
      <c r="Q6" s="89">
        <f>SUM(N6:P6)*0.5</f>
        <v>0</v>
      </c>
    </row>
    <row r="7" spans="1:17" s="281" customFormat="1" ht="47.25">
      <c r="A7" s="270" t="s">
        <v>313</v>
      </c>
      <c r="B7" s="271" t="s">
        <v>330</v>
      </c>
      <c r="C7" s="270"/>
      <c r="D7" s="272"/>
      <c r="E7" s="273"/>
      <c r="F7" s="274">
        <f>'Nội suy'!D9*1000000</f>
        <v>268912000.00000006</v>
      </c>
      <c r="G7" s="275" t="s">
        <v>145</v>
      </c>
      <c r="H7" s="273" t="s">
        <v>100</v>
      </c>
      <c r="I7" s="276">
        <v>1.08</v>
      </c>
      <c r="J7" s="277">
        <f>F7*I7</f>
        <v>290424960.00000006</v>
      </c>
      <c r="K7" s="277" t="s">
        <v>385</v>
      </c>
      <c r="L7" s="278"/>
      <c r="M7" s="279"/>
      <c r="N7" s="280"/>
      <c r="O7" s="280"/>
      <c r="P7" s="280"/>
      <c r="Q7" s="280"/>
    </row>
    <row r="8" spans="1:17" s="281" customFormat="1" ht="36" customHeight="1">
      <c r="A8" s="270" t="s">
        <v>111</v>
      </c>
      <c r="B8" s="282" t="s">
        <v>244</v>
      </c>
      <c r="C8" s="270"/>
      <c r="D8" s="398" t="s">
        <v>82</v>
      </c>
      <c r="E8" s="398"/>
      <c r="F8" s="398"/>
      <c r="G8" s="398"/>
      <c r="H8" s="398"/>
      <c r="I8" s="398"/>
      <c r="J8" s="277">
        <f>'2- Chi phí QHSX+SDĐ'!D11</f>
        <v>74492136</v>
      </c>
      <c r="K8" s="277" t="s">
        <v>102</v>
      </c>
      <c r="L8" s="278">
        <f>J8/J7</f>
        <v>0.25649357410602719</v>
      </c>
      <c r="M8" s="279"/>
      <c r="N8" s="280"/>
      <c r="O8" s="280"/>
      <c r="P8" s="280"/>
      <c r="Q8" s="280"/>
    </row>
    <row r="9" spans="1:17" s="35" customFormat="1" ht="36" customHeight="1">
      <c r="A9" s="2">
        <f>MAX($A$5:A6)+1</f>
        <v>3</v>
      </c>
      <c r="B9" s="36" t="s">
        <v>3</v>
      </c>
      <c r="C9" s="2" t="s">
        <v>85</v>
      </c>
      <c r="D9" s="402" t="s">
        <v>383</v>
      </c>
      <c r="E9" s="403"/>
      <c r="F9" s="403"/>
      <c r="G9" s="403"/>
      <c r="H9" s="403"/>
      <c r="I9" s="404"/>
      <c r="J9" s="37">
        <v>37013000</v>
      </c>
      <c r="K9" s="37" t="s">
        <v>102</v>
      </c>
      <c r="L9" s="88"/>
      <c r="M9" s="89"/>
      <c r="N9" s="89"/>
      <c r="O9" s="89"/>
      <c r="P9" s="89"/>
      <c r="Q9" s="89"/>
    </row>
    <row r="10" spans="1:17" s="35" customFormat="1" ht="36" customHeight="1">
      <c r="A10" s="2">
        <f>MAX($A$5:A9)+1</f>
        <v>4</v>
      </c>
      <c r="B10" s="38" t="s">
        <v>133</v>
      </c>
      <c r="C10" s="2" t="s">
        <v>86</v>
      </c>
      <c r="D10" s="295">
        <f>'Nội suy'!D31/100</f>
        <v>0.11104986266666667</v>
      </c>
      <c r="E10" s="75" t="s">
        <v>100</v>
      </c>
      <c r="F10" s="39">
        <f>J6/1.08</f>
        <v>337886200.00000006</v>
      </c>
      <c r="G10" s="39" t="s">
        <v>84</v>
      </c>
      <c r="H10" s="39"/>
      <c r="I10" s="39"/>
      <c r="J10" s="37">
        <f>D10*F10</f>
        <v>37522216.106961876</v>
      </c>
      <c r="K10" s="37" t="s">
        <v>103</v>
      </c>
      <c r="N10" s="9"/>
      <c r="O10" s="9"/>
      <c r="P10" s="9"/>
    </row>
    <row r="11" spans="1:17" s="35" customFormat="1" ht="49.5" customHeight="1">
      <c r="A11" s="2">
        <f>MAX($A$5:A10)+1</f>
        <v>5</v>
      </c>
      <c r="B11" s="40" t="s">
        <v>134</v>
      </c>
      <c r="C11" s="2" t="s">
        <v>169</v>
      </c>
      <c r="D11" s="295">
        <f>'Nội suy'!D45/100</f>
        <v>9.7726827999999988E-2</v>
      </c>
      <c r="E11" s="75" t="s">
        <v>100</v>
      </c>
      <c r="F11" s="39">
        <f>J6/1.08</f>
        <v>337886200.00000006</v>
      </c>
      <c r="G11" s="39" t="s">
        <v>84</v>
      </c>
      <c r="H11" s="39"/>
      <c r="I11" s="39"/>
      <c r="J11" s="37">
        <f>D11*F11</f>
        <v>33020546.550973602</v>
      </c>
      <c r="K11" s="37" t="s">
        <v>104</v>
      </c>
      <c r="N11" s="9"/>
      <c r="O11" s="9"/>
      <c r="P11" s="9"/>
    </row>
    <row r="12" spans="1:17" s="35" customFormat="1" ht="37.5" customHeight="1">
      <c r="A12" s="2">
        <f>MAX($A$5:A11)+1</f>
        <v>6</v>
      </c>
      <c r="B12" s="40" t="s">
        <v>116</v>
      </c>
      <c r="C12" s="2" t="s">
        <v>170</v>
      </c>
      <c r="D12" s="397" t="s">
        <v>82</v>
      </c>
      <c r="E12" s="397"/>
      <c r="F12" s="397"/>
      <c r="G12" s="397"/>
      <c r="H12" s="397"/>
      <c r="I12" s="397"/>
      <c r="J12" s="37">
        <f>'3- Lấy ý kiến QH'!F19</f>
        <v>30017000</v>
      </c>
      <c r="K12" s="37"/>
      <c r="L12" s="89">
        <f>$J$6*2%</f>
        <v>7298341.9200000018</v>
      </c>
      <c r="M12" s="334"/>
      <c r="N12" s="9"/>
      <c r="O12" s="9"/>
      <c r="P12" s="9"/>
    </row>
    <row r="13" spans="1:17" s="35" customFormat="1" ht="21.75" customHeight="1">
      <c r="A13" s="2">
        <f>MAX($A$5:A12)+1</f>
        <v>7</v>
      </c>
      <c r="B13" s="40" t="s">
        <v>117</v>
      </c>
      <c r="C13" s="2" t="s">
        <v>171</v>
      </c>
      <c r="D13" s="397" t="s">
        <v>82</v>
      </c>
      <c r="E13" s="397"/>
      <c r="F13" s="397"/>
      <c r="G13" s="397"/>
      <c r="H13" s="397"/>
      <c r="I13" s="397"/>
      <c r="J13" s="37">
        <f>'4- Công bố QH'!F11</f>
        <v>32270000</v>
      </c>
      <c r="K13" s="37"/>
      <c r="L13" s="89">
        <f>$J$6*3%</f>
        <v>10947512.880000001</v>
      </c>
      <c r="N13" s="9"/>
      <c r="O13" s="9"/>
      <c r="P13" s="9"/>
    </row>
    <row r="14" spans="1:17" s="35" customFormat="1" ht="36" customHeight="1">
      <c r="A14" s="2">
        <f>MAX($A$5:A13)+1</f>
        <v>8</v>
      </c>
      <c r="B14" s="40" t="s">
        <v>135</v>
      </c>
      <c r="C14" s="2" t="s">
        <v>136</v>
      </c>
      <c r="D14" s="293">
        <v>0.1</v>
      </c>
      <c r="E14" s="129" t="s">
        <v>100</v>
      </c>
      <c r="F14" s="135">
        <f>J6</f>
        <v>364917096.00000006</v>
      </c>
      <c r="G14" s="129" t="s">
        <v>84</v>
      </c>
      <c r="H14" s="129"/>
      <c r="I14" s="129"/>
      <c r="J14" s="37">
        <f>D14*F14</f>
        <v>36491709.600000009</v>
      </c>
      <c r="K14" s="37" t="s">
        <v>137</v>
      </c>
      <c r="L14" s="89"/>
      <c r="N14" s="9"/>
      <c r="O14" s="9"/>
      <c r="P14" s="9"/>
    </row>
    <row r="15" spans="1:17" s="35" customFormat="1" ht="51" customHeight="1">
      <c r="A15" s="2">
        <f>MAX($A$5:A14)+1</f>
        <v>9</v>
      </c>
      <c r="B15" s="40" t="s">
        <v>389</v>
      </c>
      <c r="C15" s="2" t="s">
        <v>138</v>
      </c>
      <c r="D15" s="294">
        <f>'Nội suy'!D52/100</f>
        <v>7.9624868005450013E-3</v>
      </c>
      <c r="E15" s="129" t="s">
        <v>100</v>
      </c>
      <c r="F15" s="135">
        <f>SUM($J$5)/1.08</f>
        <v>1169539227</v>
      </c>
      <c r="G15" s="129" t="s">
        <v>84</v>
      </c>
      <c r="H15" s="129" t="s">
        <v>100</v>
      </c>
      <c r="I15" s="134">
        <v>1.08</v>
      </c>
      <c r="J15" s="37">
        <f>D15*F15*I15</f>
        <v>10057435.910323674</v>
      </c>
      <c r="K15" s="37" t="s">
        <v>392</v>
      </c>
      <c r="L15" s="89"/>
      <c r="N15" s="9"/>
      <c r="O15" s="9"/>
      <c r="P15" s="9"/>
    </row>
    <row r="16" spans="1:17" s="35" customFormat="1" ht="20.25" customHeight="1">
      <c r="A16" s="2">
        <f>MAX($A$5:A15)+1</f>
        <v>10</v>
      </c>
      <c r="B16" s="40" t="s">
        <v>1</v>
      </c>
      <c r="C16" s="2" t="s">
        <v>139</v>
      </c>
      <c r="D16" s="405" t="s">
        <v>414</v>
      </c>
      <c r="E16" s="406"/>
      <c r="F16" s="406"/>
      <c r="G16" s="406"/>
      <c r="H16" s="406"/>
      <c r="I16" s="407"/>
      <c r="J16" s="37">
        <f>SUBTOTAL(9,J17:J21)</f>
        <v>104272171.30599076</v>
      </c>
      <c r="K16" s="37"/>
      <c r="L16" s="89"/>
      <c r="N16" s="9"/>
      <c r="O16" s="9"/>
      <c r="P16" s="9"/>
    </row>
    <row r="17" spans="1:17" s="35" customFormat="1" ht="36.75" customHeight="1">
      <c r="A17" s="131" t="s">
        <v>415</v>
      </c>
      <c r="B17" s="132" t="s">
        <v>140</v>
      </c>
      <c r="C17" s="131" t="s">
        <v>172</v>
      </c>
      <c r="D17" s="293">
        <v>0.03</v>
      </c>
      <c r="E17" s="129" t="s">
        <v>100</v>
      </c>
      <c r="F17" s="135">
        <f>$J$5</f>
        <v>1263102365.1600001</v>
      </c>
      <c r="G17" s="129" t="s">
        <v>84</v>
      </c>
      <c r="H17" s="129"/>
      <c r="I17" s="129"/>
      <c r="J17" s="37">
        <f>D17*F17</f>
        <v>37893070.954800002</v>
      </c>
      <c r="K17" s="277" t="s">
        <v>391</v>
      </c>
      <c r="L17" s="89"/>
      <c r="N17" s="9"/>
      <c r="O17" s="9"/>
      <c r="P17" s="9"/>
    </row>
    <row r="18" spans="1:17" s="35" customFormat="1" ht="47.25">
      <c r="A18" s="131" t="s">
        <v>416</v>
      </c>
      <c r="B18" s="132" t="s">
        <v>141</v>
      </c>
      <c r="C18" s="131" t="s">
        <v>173</v>
      </c>
      <c r="D18" s="294">
        <f>'Nội suy'!D59/100</f>
        <v>4.0494936676157493E-2</v>
      </c>
      <c r="E18" s="129" t="s">
        <v>100</v>
      </c>
      <c r="F18" s="135">
        <f>$J$5</f>
        <v>1263102365.1600001</v>
      </c>
      <c r="G18" s="129" t="s">
        <v>84</v>
      </c>
      <c r="H18" s="129"/>
      <c r="I18" s="129"/>
      <c r="J18" s="37">
        <f>D18*F18</f>
        <v>51149250.292658962</v>
      </c>
      <c r="K18" s="277" t="s">
        <v>390</v>
      </c>
      <c r="L18" s="89"/>
      <c r="N18" s="9"/>
      <c r="O18" s="9"/>
      <c r="P18" s="9"/>
    </row>
    <row r="19" spans="1:17" s="35" customFormat="1" ht="45.75" customHeight="1">
      <c r="A19" s="131" t="s">
        <v>417</v>
      </c>
      <c r="B19" s="132" t="s">
        <v>160</v>
      </c>
      <c r="C19" s="131"/>
      <c r="D19" s="293">
        <v>0.2</v>
      </c>
      <c r="E19" s="129" t="s">
        <v>100</v>
      </c>
      <c r="F19" s="135">
        <f>J18</f>
        <v>51149250.292658962</v>
      </c>
      <c r="G19" s="129" t="s">
        <v>84</v>
      </c>
      <c r="H19" s="129"/>
      <c r="I19" s="129"/>
      <c r="J19" s="37">
        <f>D19*F19</f>
        <v>10229850.058531793</v>
      </c>
      <c r="K19" s="133" t="s">
        <v>161</v>
      </c>
      <c r="L19" s="89"/>
      <c r="N19" s="9"/>
      <c r="O19" s="9"/>
      <c r="P19" s="9"/>
    </row>
    <row r="20" spans="1:17" s="35" customFormat="1" ht="20.25" customHeight="1">
      <c r="A20" s="131" t="s">
        <v>418</v>
      </c>
      <c r="B20" s="132" t="s">
        <v>142</v>
      </c>
      <c r="C20" s="131"/>
      <c r="D20" s="399" t="s">
        <v>331</v>
      </c>
      <c r="E20" s="400"/>
      <c r="F20" s="400"/>
      <c r="G20" s="400"/>
      <c r="H20" s="400"/>
      <c r="I20" s="401"/>
      <c r="J20" s="37">
        <v>2000000</v>
      </c>
      <c r="K20" s="390" t="s">
        <v>143</v>
      </c>
      <c r="L20" s="89">
        <f>0.1%*SUM($J$5,$J$6,$J$14)/1.08</f>
        <v>1541214.047</v>
      </c>
      <c r="N20" s="9"/>
      <c r="O20" s="9"/>
      <c r="P20" s="9"/>
    </row>
    <row r="21" spans="1:17" s="35" customFormat="1" ht="20.25" customHeight="1">
      <c r="A21" s="131" t="s">
        <v>419</v>
      </c>
      <c r="B21" s="132" t="s">
        <v>144</v>
      </c>
      <c r="C21" s="131"/>
      <c r="D21" s="399" t="s">
        <v>331</v>
      </c>
      <c r="E21" s="400"/>
      <c r="F21" s="400"/>
      <c r="G21" s="400"/>
      <c r="H21" s="400"/>
      <c r="I21" s="401"/>
      <c r="J21" s="37">
        <v>3000000</v>
      </c>
      <c r="K21" s="390"/>
      <c r="L21" s="89">
        <f>0.1%*SUM($J$5,$J$6,$J$14)/1.08</f>
        <v>1541214.047</v>
      </c>
      <c r="N21" s="9"/>
      <c r="O21" s="9"/>
      <c r="P21" s="9"/>
    </row>
    <row r="22" spans="1:17" s="35" customFormat="1" ht="21" customHeight="1">
      <c r="A22" s="2"/>
      <c r="B22" s="122" t="s">
        <v>413</v>
      </c>
      <c r="C22" s="123" t="s">
        <v>87</v>
      </c>
      <c r="D22" s="393" t="s">
        <v>336</v>
      </c>
      <c r="E22" s="393"/>
      <c r="F22" s="393"/>
      <c r="G22" s="393"/>
      <c r="H22" s="393"/>
      <c r="I22" s="393"/>
      <c r="J22" s="124">
        <f>SUBTOTAL(9,J5:J21)</f>
        <v>1948683540.6342499</v>
      </c>
      <c r="K22" s="124"/>
      <c r="N22" s="9"/>
      <c r="O22" s="9"/>
      <c r="P22" s="9"/>
    </row>
    <row r="23" spans="1:17" s="35" customFormat="1" ht="21" customHeight="1">
      <c r="A23" s="125"/>
      <c r="B23" s="126" t="s">
        <v>88</v>
      </c>
      <c r="C23" s="127"/>
      <c r="D23" s="391"/>
      <c r="E23" s="391"/>
      <c r="F23" s="391"/>
      <c r="G23" s="391"/>
      <c r="H23" s="391"/>
      <c r="I23" s="391"/>
      <c r="J23" s="128">
        <f>ROUND(J22,-3)</f>
        <v>1948684000</v>
      </c>
      <c r="K23" s="128"/>
      <c r="N23" s="9"/>
      <c r="O23" s="9"/>
      <c r="P23" s="9"/>
    </row>
    <row r="24" spans="1:17" s="42" customFormat="1" ht="23.25" customHeight="1">
      <c r="A24" s="83"/>
      <c r="B24" s="364" t="s">
        <v>412</v>
      </c>
      <c r="C24" s="83"/>
      <c r="D24" s="83"/>
      <c r="E24" s="83"/>
      <c r="F24" s="83"/>
      <c r="G24" s="83"/>
      <c r="H24" s="83"/>
      <c r="I24" s="101"/>
      <c r="J24" s="83"/>
      <c r="K24" s="41"/>
      <c r="N24" s="87"/>
      <c r="O24" s="87"/>
      <c r="P24" s="87"/>
    </row>
    <row r="25" spans="1:17" s="35" customFormat="1" ht="18.75">
      <c r="A25" s="3" t="s">
        <v>162</v>
      </c>
      <c r="B25" s="35" t="s">
        <v>163</v>
      </c>
      <c r="D25" s="84"/>
      <c r="E25" s="84"/>
      <c r="F25" s="84"/>
      <c r="G25" s="84"/>
      <c r="H25" s="84"/>
      <c r="I25" s="102"/>
      <c r="J25" s="84"/>
      <c r="K25" s="47"/>
      <c r="N25" s="9"/>
      <c r="O25" s="9"/>
      <c r="P25" s="9"/>
    </row>
    <row r="26" spans="1:17" s="35" customFormat="1">
      <c r="C26" s="43"/>
      <c r="I26" s="103"/>
      <c r="M26" s="89"/>
      <c r="N26" s="9"/>
      <c r="O26" s="9"/>
      <c r="P26" s="9"/>
    </row>
    <row r="27" spans="1:17" s="35" customFormat="1">
      <c r="C27" s="43"/>
      <c r="I27" s="103"/>
      <c r="M27" s="89"/>
      <c r="N27" s="9"/>
      <c r="O27" s="9"/>
      <c r="P27" s="9"/>
    </row>
    <row r="28" spans="1:17" s="35" customFormat="1">
      <c r="C28" s="43"/>
      <c r="I28" s="103"/>
      <c r="N28" s="9"/>
      <c r="O28" s="9"/>
      <c r="P28" s="9"/>
    </row>
    <row r="29" spans="1:17" s="35" customFormat="1">
      <c r="C29" s="43"/>
      <c r="I29" s="103"/>
      <c r="N29" s="9"/>
      <c r="O29" s="9"/>
      <c r="P29" s="9"/>
    </row>
    <row r="30" spans="1:17" s="35" customFormat="1">
      <c r="C30" s="43"/>
      <c r="I30" s="103"/>
      <c r="L30" s="89"/>
      <c r="M30" s="89"/>
      <c r="N30" s="9"/>
      <c r="O30" s="9"/>
      <c r="P30" s="9"/>
    </row>
    <row r="31" spans="1:17" s="35" customFormat="1">
      <c r="C31" s="43"/>
      <c r="I31" s="103"/>
      <c r="L31" s="89"/>
      <c r="M31" s="89"/>
      <c r="N31" s="89"/>
      <c r="O31" s="89"/>
      <c r="P31" s="89"/>
      <c r="Q31" s="89"/>
    </row>
    <row r="32" spans="1:17">
      <c r="L32" s="90"/>
      <c r="M32" s="90"/>
      <c r="N32" s="89"/>
      <c r="O32" s="89"/>
      <c r="P32" s="89"/>
      <c r="Q32" s="89"/>
    </row>
  </sheetData>
  <mergeCells count="14">
    <mergeCell ref="K20:K21"/>
    <mergeCell ref="D23:I23"/>
    <mergeCell ref="A1:K1"/>
    <mergeCell ref="A2:K2"/>
    <mergeCell ref="D22:I22"/>
    <mergeCell ref="D4:I4"/>
    <mergeCell ref="D5:I5"/>
    <mergeCell ref="D12:I12"/>
    <mergeCell ref="D13:I13"/>
    <mergeCell ref="D8:I8"/>
    <mergeCell ref="D20:I20"/>
    <mergeCell ref="D21:I21"/>
    <mergeCell ref="D9:I9"/>
    <mergeCell ref="D16:I16"/>
  </mergeCells>
  <phoneticPr fontId="6" type="noConversion"/>
  <printOptions horizontalCentered="1"/>
  <pageMargins left="0.78740157480314965" right="0.39370078740157483" top="0.39370078740157483" bottom="0.39370078740157483" header="0.19685039370078741" footer="0.19685039370078741"/>
  <pageSetup paperSize="9" scale="9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6"/>
  <sheetViews>
    <sheetView zoomScale="70" zoomScaleNormal="70" workbookViewId="0">
      <pane ySplit="5" topLeftCell="A6" activePane="bottomLeft" state="frozen"/>
      <selection pane="bottomLeft" activeCell="A6" sqref="A6"/>
    </sheetView>
  </sheetViews>
  <sheetFormatPr defaultColWidth="9" defaultRowHeight="14.25"/>
  <cols>
    <col min="1" max="1" width="6.125" style="18" customWidth="1"/>
    <col min="2" max="2" width="64.75" style="12" customWidth="1"/>
    <col min="3" max="22" width="8.75" style="18" customWidth="1"/>
    <col min="23" max="16384" width="9" style="12"/>
  </cols>
  <sheetData>
    <row r="1" spans="1:22" ht="15.75">
      <c r="A1" s="410" t="s">
        <v>31</v>
      </c>
      <c r="B1" s="411"/>
      <c r="C1" s="411"/>
      <c r="D1" s="411"/>
      <c r="E1" s="411"/>
      <c r="F1" s="411"/>
      <c r="G1" s="411"/>
      <c r="H1" s="411"/>
      <c r="I1" s="411"/>
      <c r="J1" s="411"/>
      <c r="K1" s="411"/>
      <c r="L1" s="411"/>
      <c r="M1" s="411"/>
      <c r="N1" s="411"/>
      <c r="O1" s="411"/>
      <c r="P1" s="411"/>
      <c r="Q1" s="411"/>
      <c r="R1" s="411"/>
      <c r="S1" s="411"/>
      <c r="T1" s="411"/>
      <c r="U1" s="411"/>
      <c r="V1" s="9"/>
    </row>
    <row r="2" spans="1:22" ht="15.75">
      <c r="A2" s="412" t="e">
        <f>#REF!</f>
        <v>#REF!</v>
      </c>
      <c r="B2" s="413"/>
      <c r="C2" s="411"/>
      <c r="D2" s="411"/>
      <c r="E2" s="411"/>
      <c r="F2" s="411"/>
      <c r="G2" s="411"/>
      <c r="H2" s="411"/>
      <c r="I2" s="411"/>
      <c r="J2" s="411"/>
      <c r="K2" s="411"/>
      <c r="L2" s="411"/>
      <c r="M2" s="411"/>
      <c r="N2" s="411"/>
      <c r="O2" s="411"/>
      <c r="P2" s="411"/>
      <c r="Q2" s="411"/>
      <c r="R2" s="411"/>
      <c r="S2" s="411"/>
      <c r="T2" s="411"/>
      <c r="U2" s="411"/>
      <c r="V2" s="9"/>
    </row>
    <row r="3" spans="1:22" ht="15.75">
      <c r="A3" s="414" t="s">
        <v>0</v>
      </c>
      <c r="B3" s="415" t="s">
        <v>28</v>
      </c>
      <c r="C3" s="418"/>
      <c r="D3" s="418"/>
      <c r="E3" s="418"/>
      <c r="F3" s="418"/>
      <c r="G3" s="418"/>
      <c r="H3" s="418"/>
      <c r="I3" s="418"/>
      <c r="J3" s="418"/>
      <c r="K3" s="418"/>
      <c r="L3" s="418"/>
      <c r="M3" s="418"/>
      <c r="N3" s="418"/>
      <c r="O3" s="418"/>
      <c r="P3" s="418"/>
      <c r="Q3" s="418"/>
      <c r="R3" s="418"/>
      <c r="S3" s="418"/>
      <c r="T3" s="418"/>
      <c r="U3" s="418"/>
      <c r="V3" s="418"/>
    </row>
    <row r="4" spans="1:22" ht="16.899999999999999" customHeight="1">
      <c r="A4" s="410"/>
      <c r="B4" s="416"/>
      <c r="C4" s="408" t="s">
        <v>32</v>
      </c>
      <c r="D4" s="408" t="s">
        <v>33</v>
      </c>
      <c r="E4" s="408" t="s">
        <v>34</v>
      </c>
      <c r="F4" s="408" t="s">
        <v>35</v>
      </c>
      <c r="G4" s="408" t="s">
        <v>36</v>
      </c>
      <c r="H4" s="408" t="s">
        <v>37</v>
      </c>
      <c r="I4" s="408" t="s">
        <v>38</v>
      </c>
      <c r="J4" s="408" t="s">
        <v>42</v>
      </c>
      <c r="K4" s="408" t="s">
        <v>43</v>
      </c>
      <c r="L4" s="408" t="s">
        <v>15</v>
      </c>
      <c r="M4" s="408" t="s">
        <v>16</v>
      </c>
      <c r="N4" s="408" t="s">
        <v>17</v>
      </c>
      <c r="O4" s="408" t="s">
        <v>18</v>
      </c>
      <c r="P4" s="408" t="s">
        <v>19</v>
      </c>
      <c r="Q4" s="408" t="s">
        <v>20</v>
      </c>
      <c r="R4" s="408" t="s">
        <v>21</v>
      </c>
      <c r="S4" s="408" t="s">
        <v>22</v>
      </c>
      <c r="T4" s="408" t="s">
        <v>23</v>
      </c>
      <c r="U4" s="408" t="s">
        <v>24</v>
      </c>
      <c r="V4" s="408" t="s">
        <v>65</v>
      </c>
    </row>
    <row r="5" spans="1:22" ht="27.6" customHeight="1">
      <c r="A5" s="412"/>
      <c r="B5" s="417"/>
      <c r="C5" s="409"/>
      <c r="D5" s="409"/>
      <c r="E5" s="409"/>
      <c r="F5" s="409"/>
      <c r="G5" s="409"/>
      <c r="H5" s="409"/>
      <c r="I5" s="409"/>
      <c r="J5" s="409"/>
      <c r="K5" s="409"/>
      <c r="L5" s="409"/>
      <c r="M5" s="409"/>
      <c r="N5" s="409"/>
      <c r="O5" s="409"/>
      <c r="P5" s="409"/>
      <c r="Q5" s="409"/>
      <c r="R5" s="409"/>
      <c r="S5" s="409"/>
      <c r="T5" s="409"/>
      <c r="U5" s="409"/>
      <c r="V5" s="409"/>
    </row>
    <row r="6" spans="1:22" s="16" customFormat="1" ht="15.75">
      <c r="A6" s="14" t="s">
        <v>29</v>
      </c>
      <c r="B6" s="15" t="s">
        <v>39</v>
      </c>
      <c r="C6" s="14"/>
      <c r="D6" s="14"/>
      <c r="E6" s="14"/>
      <c r="F6" s="14"/>
      <c r="G6" s="14"/>
      <c r="H6" s="14"/>
      <c r="I6" s="14"/>
      <c r="J6" s="14"/>
      <c r="K6" s="14"/>
      <c r="L6" s="14"/>
      <c r="M6" s="14"/>
      <c r="N6" s="14"/>
      <c r="O6" s="14"/>
      <c r="P6" s="14"/>
      <c r="Q6" s="14"/>
      <c r="R6" s="14"/>
      <c r="S6" s="14"/>
      <c r="T6" s="14"/>
      <c r="U6" s="14"/>
      <c r="V6" s="14"/>
    </row>
    <row r="7" spans="1:22" ht="15.75">
      <c r="A7" s="19">
        <v>1</v>
      </c>
      <c r="B7" s="20" t="s">
        <v>66</v>
      </c>
      <c r="C7" s="19">
        <v>0.5</v>
      </c>
      <c r="D7" s="19">
        <v>0.5</v>
      </c>
      <c r="E7" s="19">
        <v>0.5</v>
      </c>
      <c r="F7" s="19">
        <v>0.5</v>
      </c>
      <c r="G7" s="19">
        <v>0.5</v>
      </c>
      <c r="H7" s="19">
        <v>0.5</v>
      </c>
      <c r="I7" s="19">
        <v>0.25</v>
      </c>
      <c r="J7" s="19">
        <v>0.25</v>
      </c>
      <c r="K7" s="19">
        <v>0.25</v>
      </c>
      <c r="L7" s="19">
        <v>0.25</v>
      </c>
      <c r="M7" s="19">
        <v>0.25</v>
      </c>
      <c r="N7" s="19">
        <v>0.25</v>
      </c>
      <c r="O7" s="19">
        <v>0.25</v>
      </c>
      <c r="P7" s="19">
        <v>0.25</v>
      </c>
      <c r="Q7" s="19">
        <v>0.25</v>
      </c>
      <c r="R7" s="19"/>
      <c r="S7" s="19"/>
      <c r="T7" s="19"/>
      <c r="U7" s="19"/>
      <c r="V7" s="19">
        <f>SUM(C7:U7)</f>
        <v>5.25</v>
      </c>
    </row>
    <row r="8" spans="1:22" ht="15.75">
      <c r="A8" s="19">
        <v>2</v>
      </c>
      <c r="B8" s="20" t="s">
        <v>69</v>
      </c>
      <c r="C8" s="19">
        <v>1</v>
      </c>
      <c r="D8" s="19">
        <v>1</v>
      </c>
      <c r="E8" s="19">
        <v>1</v>
      </c>
      <c r="F8" s="19">
        <v>1</v>
      </c>
      <c r="G8" s="19">
        <v>1</v>
      </c>
      <c r="H8" s="19">
        <v>1</v>
      </c>
      <c r="I8" s="19">
        <v>0.75</v>
      </c>
      <c r="J8" s="19">
        <v>0.55000000000000004</v>
      </c>
      <c r="K8" s="19">
        <v>0.55000000000000004</v>
      </c>
      <c r="L8" s="19">
        <v>0.75</v>
      </c>
      <c r="M8" s="19">
        <v>0.55000000000000004</v>
      </c>
      <c r="N8" s="19">
        <v>0.55000000000000004</v>
      </c>
      <c r="O8" s="19">
        <v>0.75</v>
      </c>
      <c r="P8" s="19">
        <v>0.55000000000000004</v>
      </c>
      <c r="Q8" s="19">
        <v>0.55000000000000004</v>
      </c>
      <c r="R8" s="19">
        <v>0.5</v>
      </c>
      <c r="S8" s="19">
        <v>0.5</v>
      </c>
      <c r="T8" s="19"/>
      <c r="U8" s="19"/>
      <c r="V8" s="19">
        <f t="shared" ref="V8:V32" si="0">SUM(C8:U8)</f>
        <v>12.550000000000002</v>
      </c>
    </row>
    <row r="9" spans="1:22" ht="15.75">
      <c r="A9" s="19">
        <v>3</v>
      </c>
      <c r="B9" s="20" t="s">
        <v>47</v>
      </c>
      <c r="C9" s="19">
        <v>0.2</v>
      </c>
      <c r="D9" s="19">
        <v>0.2</v>
      </c>
      <c r="E9" s="19">
        <v>0.2</v>
      </c>
      <c r="F9" s="19">
        <v>0.2</v>
      </c>
      <c r="G9" s="19">
        <v>0.2</v>
      </c>
      <c r="H9" s="19">
        <v>0.2</v>
      </c>
      <c r="I9" s="19"/>
      <c r="J9" s="19"/>
      <c r="K9" s="19"/>
      <c r="L9" s="19"/>
      <c r="M9" s="19"/>
      <c r="N9" s="19"/>
      <c r="O9" s="19"/>
      <c r="P9" s="19"/>
      <c r="Q9" s="19"/>
      <c r="R9" s="19"/>
      <c r="S9" s="19"/>
      <c r="T9" s="19"/>
      <c r="U9" s="19"/>
      <c r="V9" s="19">
        <f t="shared" si="0"/>
        <v>1.2</v>
      </c>
    </row>
    <row r="10" spans="1:22" ht="63">
      <c r="A10" s="21"/>
      <c r="B10" s="17" t="s">
        <v>44</v>
      </c>
      <c r="C10" s="8"/>
      <c r="D10" s="8"/>
      <c r="E10" s="8"/>
      <c r="F10" s="8"/>
      <c r="G10" s="8"/>
      <c r="H10" s="8"/>
      <c r="I10" s="8"/>
      <c r="J10" s="8"/>
      <c r="K10" s="8"/>
      <c r="L10" s="8"/>
      <c r="M10" s="8"/>
      <c r="N10" s="8"/>
      <c r="O10" s="8"/>
      <c r="P10" s="8"/>
      <c r="Q10" s="8"/>
      <c r="R10" s="8"/>
      <c r="S10" s="8"/>
      <c r="T10" s="8"/>
      <c r="U10" s="8"/>
      <c r="V10" s="19">
        <f t="shared" si="0"/>
        <v>0</v>
      </c>
    </row>
    <row r="11" spans="1:22" ht="31.5">
      <c r="A11" s="21"/>
      <c r="B11" s="17" t="s">
        <v>45</v>
      </c>
      <c r="C11" s="8"/>
      <c r="D11" s="8"/>
      <c r="E11" s="8"/>
      <c r="F11" s="8"/>
      <c r="G11" s="8"/>
      <c r="H11" s="8"/>
      <c r="I11" s="8"/>
      <c r="J11" s="8"/>
      <c r="K11" s="8"/>
      <c r="L11" s="8"/>
      <c r="M11" s="8"/>
      <c r="N11" s="8"/>
      <c r="O11" s="8"/>
      <c r="P11" s="8"/>
      <c r="Q11" s="8"/>
      <c r="R11" s="8"/>
      <c r="S11" s="8"/>
      <c r="T11" s="8"/>
      <c r="U11" s="8"/>
      <c r="V11" s="19">
        <f t="shared" si="0"/>
        <v>0</v>
      </c>
    </row>
    <row r="12" spans="1:22" ht="15.75">
      <c r="A12" s="19">
        <v>4</v>
      </c>
      <c r="B12" s="20" t="s">
        <v>46</v>
      </c>
      <c r="C12" s="19">
        <v>1</v>
      </c>
      <c r="D12" s="19">
        <v>1</v>
      </c>
      <c r="E12" s="19">
        <v>1</v>
      </c>
      <c r="F12" s="19">
        <v>1</v>
      </c>
      <c r="G12" s="19">
        <v>1</v>
      </c>
      <c r="H12" s="19">
        <v>1</v>
      </c>
      <c r="I12" s="19"/>
      <c r="J12" s="19"/>
      <c r="K12" s="19"/>
      <c r="L12" s="19"/>
      <c r="M12" s="19"/>
      <c r="N12" s="19"/>
      <c r="O12" s="19"/>
      <c r="P12" s="19"/>
      <c r="Q12" s="19"/>
      <c r="R12" s="19"/>
      <c r="S12" s="19"/>
      <c r="T12" s="19"/>
      <c r="U12" s="19"/>
      <c r="V12" s="19">
        <f t="shared" si="0"/>
        <v>6</v>
      </c>
    </row>
    <row r="13" spans="1:22" ht="104.45" customHeight="1">
      <c r="A13" s="21"/>
      <c r="B13" s="17" t="s">
        <v>48</v>
      </c>
      <c r="C13" s="8"/>
      <c r="D13" s="8"/>
      <c r="E13" s="8"/>
      <c r="F13" s="8"/>
      <c r="G13" s="8"/>
      <c r="H13" s="8"/>
      <c r="I13" s="8"/>
      <c r="J13" s="8"/>
      <c r="K13" s="8"/>
      <c r="L13" s="8"/>
      <c r="M13" s="8"/>
      <c r="N13" s="8"/>
      <c r="O13" s="8"/>
      <c r="P13" s="8"/>
      <c r="Q13" s="8"/>
      <c r="R13" s="8"/>
      <c r="S13" s="8"/>
      <c r="T13" s="8"/>
      <c r="U13" s="8"/>
      <c r="V13" s="19">
        <f t="shared" si="0"/>
        <v>0</v>
      </c>
    </row>
    <row r="14" spans="1:22" ht="27.6" customHeight="1">
      <c r="A14" s="21"/>
      <c r="B14" s="17" t="s">
        <v>49</v>
      </c>
      <c r="C14" s="8"/>
      <c r="D14" s="8"/>
      <c r="E14" s="8"/>
      <c r="F14" s="8"/>
      <c r="G14" s="8"/>
      <c r="H14" s="8"/>
      <c r="I14" s="8"/>
      <c r="J14" s="8"/>
      <c r="K14" s="8"/>
      <c r="L14" s="8"/>
      <c r="M14" s="8"/>
      <c r="N14" s="8"/>
      <c r="O14" s="8"/>
      <c r="P14" s="8"/>
      <c r="Q14" s="8"/>
      <c r="R14" s="8"/>
      <c r="S14" s="8"/>
      <c r="T14" s="8"/>
      <c r="U14" s="8"/>
      <c r="V14" s="19">
        <f t="shared" si="0"/>
        <v>0</v>
      </c>
    </row>
    <row r="15" spans="1:22" ht="49.15" customHeight="1">
      <c r="A15" s="19">
        <v>5</v>
      </c>
      <c r="B15" s="28" t="s">
        <v>50</v>
      </c>
      <c r="C15" s="19">
        <v>0.25</v>
      </c>
      <c r="D15" s="19">
        <v>0.25</v>
      </c>
      <c r="E15" s="19">
        <v>0.25</v>
      </c>
      <c r="F15" s="19">
        <v>0.25</v>
      </c>
      <c r="G15" s="19">
        <v>0.25</v>
      </c>
      <c r="H15" s="19">
        <v>0.25</v>
      </c>
      <c r="I15" s="19"/>
      <c r="J15" s="19"/>
      <c r="K15" s="19"/>
      <c r="L15" s="19"/>
      <c r="M15" s="19"/>
      <c r="N15" s="19"/>
      <c r="O15" s="19"/>
      <c r="P15" s="19"/>
      <c r="Q15" s="19"/>
      <c r="R15" s="19"/>
      <c r="S15" s="19"/>
      <c r="T15" s="19"/>
      <c r="U15" s="19"/>
      <c r="V15" s="19">
        <f t="shared" si="0"/>
        <v>1.5</v>
      </c>
    </row>
    <row r="16" spans="1:22" ht="59.45" customHeight="1">
      <c r="A16" s="21"/>
      <c r="B16" s="17" t="s">
        <v>51</v>
      </c>
      <c r="C16" s="8"/>
      <c r="D16" s="8"/>
      <c r="E16" s="8"/>
      <c r="F16" s="8"/>
      <c r="G16" s="8"/>
      <c r="H16" s="8"/>
      <c r="I16" s="8"/>
      <c r="J16" s="8"/>
      <c r="K16" s="8"/>
      <c r="L16" s="8"/>
      <c r="M16" s="8"/>
      <c r="N16" s="8"/>
      <c r="O16" s="8"/>
      <c r="P16" s="8"/>
      <c r="Q16" s="8"/>
      <c r="R16" s="8"/>
      <c r="S16" s="8"/>
      <c r="T16" s="8"/>
      <c r="U16" s="8"/>
      <c r="V16" s="19">
        <f t="shared" si="0"/>
        <v>0</v>
      </c>
    </row>
    <row r="17" spans="1:22" ht="56.45" customHeight="1">
      <c r="A17" s="22">
        <v>6</v>
      </c>
      <c r="B17" s="28" t="s">
        <v>52</v>
      </c>
      <c r="C17" s="19">
        <v>1.5</v>
      </c>
      <c r="D17" s="19">
        <v>1.5</v>
      </c>
      <c r="E17" s="19">
        <v>1</v>
      </c>
      <c r="F17" s="19">
        <v>1</v>
      </c>
      <c r="G17" s="19">
        <v>1</v>
      </c>
      <c r="H17" s="19">
        <v>1</v>
      </c>
      <c r="I17" s="19">
        <v>1</v>
      </c>
      <c r="J17" s="19">
        <v>1</v>
      </c>
      <c r="K17" s="19">
        <v>1</v>
      </c>
      <c r="L17" s="19">
        <v>1</v>
      </c>
      <c r="M17" s="19">
        <v>1</v>
      </c>
      <c r="N17" s="19">
        <v>1</v>
      </c>
      <c r="O17" s="19">
        <v>1</v>
      </c>
      <c r="P17" s="19">
        <v>1</v>
      </c>
      <c r="Q17" s="19">
        <v>1</v>
      </c>
      <c r="R17" s="19"/>
      <c r="S17" s="19"/>
      <c r="T17" s="19"/>
      <c r="U17" s="19"/>
      <c r="V17" s="19">
        <f t="shared" si="0"/>
        <v>16</v>
      </c>
    </row>
    <row r="18" spans="1:22" ht="68.45" customHeight="1">
      <c r="A18" s="21"/>
      <c r="B18" s="23" t="s">
        <v>53</v>
      </c>
      <c r="C18" s="8"/>
      <c r="D18" s="8"/>
      <c r="E18" s="8"/>
      <c r="F18" s="8"/>
      <c r="G18" s="8"/>
      <c r="H18" s="8"/>
      <c r="I18" s="8"/>
      <c r="J18" s="8"/>
      <c r="K18" s="8"/>
      <c r="L18" s="8"/>
      <c r="M18" s="8"/>
      <c r="N18" s="8"/>
      <c r="O18" s="8"/>
      <c r="P18" s="8"/>
      <c r="Q18" s="8"/>
      <c r="R18" s="8"/>
      <c r="S18" s="8"/>
      <c r="T18" s="8"/>
      <c r="U18" s="8"/>
      <c r="V18" s="19">
        <f t="shared" si="0"/>
        <v>0</v>
      </c>
    </row>
    <row r="19" spans="1:22" ht="15.75">
      <c r="A19" s="19">
        <v>7</v>
      </c>
      <c r="B19" s="20" t="s">
        <v>54</v>
      </c>
      <c r="C19" s="19">
        <v>1.5</v>
      </c>
      <c r="D19" s="19">
        <v>1.5</v>
      </c>
      <c r="E19" s="19">
        <v>1.25</v>
      </c>
      <c r="F19" s="19">
        <v>1.25</v>
      </c>
      <c r="G19" s="19">
        <v>1.25</v>
      </c>
      <c r="H19" s="19">
        <v>0.85</v>
      </c>
      <c r="I19" s="19">
        <v>1</v>
      </c>
      <c r="J19" s="19">
        <v>1</v>
      </c>
      <c r="K19" s="19">
        <v>1</v>
      </c>
      <c r="L19" s="19">
        <v>1</v>
      </c>
      <c r="M19" s="19">
        <v>1</v>
      </c>
      <c r="N19" s="19">
        <v>1</v>
      </c>
      <c r="O19" s="19">
        <v>1</v>
      </c>
      <c r="P19" s="19">
        <v>1</v>
      </c>
      <c r="Q19" s="19">
        <v>1</v>
      </c>
      <c r="R19" s="19">
        <v>0.25</v>
      </c>
      <c r="S19" s="19">
        <v>0.25</v>
      </c>
      <c r="T19" s="19"/>
      <c r="U19" s="19"/>
      <c r="V19" s="19">
        <f t="shared" si="0"/>
        <v>17.100000000000001</v>
      </c>
    </row>
    <row r="20" spans="1:22" ht="78.75">
      <c r="A20" s="24"/>
      <c r="B20" s="25" t="s">
        <v>55</v>
      </c>
      <c r="C20" s="24"/>
      <c r="D20" s="24"/>
      <c r="E20" s="24"/>
      <c r="F20" s="24"/>
      <c r="G20" s="24"/>
      <c r="H20" s="24"/>
      <c r="I20" s="24"/>
      <c r="J20" s="24"/>
      <c r="K20" s="24"/>
      <c r="L20" s="24"/>
      <c r="M20" s="24"/>
      <c r="N20" s="24"/>
      <c r="O20" s="24"/>
      <c r="P20" s="24"/>
      <c r="Q20" s="24"/>
      <c r="R20" s="24"/>
      <c r="S20" s="24"/>
      <c r="T20" s="24"/>
      <c r="U20" s="24"/>
      <c r="V20" s="19">
        <f t="shared" si="0"/>
        <v>0</v>
      </c>
    </row>
    <row r="21" spans="1:22" ht="63">
      <c r="A21" s="24"/>
      <c r="B21" s="25" t="s">
        <v>56</v>
      </c>
      <c r="C21" s="24"/>
      <c r="D21" s="24"/>
      <c r="E21" s="24"/>
      <c r="F21" s="24"/>
      <c r="G21" s="24"/>
      <c r="H21" s="24"/>
      <c r="I21" s="24"/>
      <c r="J21" s="24"/>
      <c r="K21" s="24"/>
      <c r="L21" s="24"/>
      <c r="M21" s="24"/>
      <c r="N21" s="24"/>
      <c r="O21" s="24"/>
      <c r="P21" s="24"/>
      <c r="Q21" s="24"/>
      <c r="R21" s="24"/>
      <c r="S21" s="24"/>
      <c r="T21" s="24"/>
      <c r="U21" s="24"/>
      <c r="V21" s="19">
        <f t="shared" si="0"/>
        <v>0</v>
      </c>
    </row>
    <row r="22" spans="1:22" ht="15.75">
      <c r="A22" s="19">
        <v>8</v>
      </c>
      <c r="B22" s="20" t="s">
        <v>57</v>
      </c>
      <c r="C22" s="19">
        <v>0.75</v>
      </c>
      <c r="D22" s="19">
        <v>0.75</v>
      </c>
      <c r="E22" s="19">
        <v>0.75</v>
      </c>
      <c r="F22" s="19">
        <v>0.75</v>
      </c>
      <c r="G22" s="19">
        <v>0.75</v>
      </c>
      <c r="H22" s="19">
        <v>0.75</v>
      </c>
      <c r="I22" s="19">
        <v>0.5</v>
      </c>
      <c r="J22" s="19">
        <v>0.5</v>
      </c>
      <c r="K22" s="19">
        <v>0.5</v>
      </c>
      <c r="L22" s="19">
        <v>0.5</v>
      </c>
      <c r="M22" s="19">
        <v>0.5</v>
      </c>
      <c r="N22" s="19">
        <v>0.5</v>
      </c>
      <c r="O22" s="19">
        <v>0.5</v>
      </c>
      <c r="P22" s="19">
        <v>0.5</v>
      </c>
      <c r="Q22" s="19">
        <v>0.5</v>
      </c>
      <c r="R22" s="19"/>
      <c r="S22" s="19"/>
      <c r="T22" s="19"/>
      <c r="U22" s="19"/>
      <c r="V22" s="19">
        <f t="shared" si="0"/>
        <v>9</v>
      </c>
    </row>
    <row r="23" spans="1:22" ht="94.5">
      <c r="A23" s="8"/>
      <c r="B23" s="25" t="s">
        <v>58</v>
      </c>
      <c r="C23" s="8"/>
      <c r="D23" s="8"/>
      <c r="E23" s="8"/>
      <c r="F23" s="8"/>
      <c r="G23" s="8"/>
      <c r="H23" s="8"/>
      <c r="I23" s="8"/>
      <c r="J23" s="8"/>
      <c r="K23" s="8"/>
      <c r="L23" s="8"/>
      <c r="M23" s="8"/>
      <c r="N23" s="8"/>
      <c r="O23" s="8"/>
      <c r="P23" s="8"/>
      <c r="Q23" s="8"/>
      <c r="R23" s="8"/>
      <c r="S23" s="8"/>
      <c r="T23" s="8"/>
      <c r="U23" s="8"/>
      <c r="V23" s="19">
        <f t="shared" si="0"/>
        <v>0</v>
      </c>
    </row>
    <row r="24" spans="1:22" ht="15.75">
      <c r="A24" s="19">
        <v>9</v>
      </c>
      <c r="B24" s="20" t="s">
        <v>59</v>
      </c>
      <c r="C24" s="19">
        <v>0.75</v>
      </c>
      <c r="D24" s="19">
        <v>0.75</v>
      </c>
      <c r="E24" s="19">
        <v>0.75</v>
      </c>
      <c r="F24" s="19">
        <v>0.75</v>
      </c>
      <c r="G24" s="19">
        <v>0.75</v>
      </c>
      <c r="H24" s="19">
        <v>0.75</v>
      </c>
      <c r="I24" s="19">
        <v>0.25</v>
      </c>
      <c r="J24" s="19">
        <v>0.2</v>
      </c>
      <c r="K24" s="19">
        <v>0.2</v>
      </c>
      <c r="L24" s="19">
        <v>0.25</v>
      </c>
      <c r="M24" s="19">
        <v>0.2</v>
      </c>
      <c r="N24" s="19">
        <v>0.2</v>
      </c>
      <c r="O24" s="19">
        <v>0.25</v>
      </c>
      <c r="P24" s="19">
        <v>0.2</v>
      </c>
      <c r="Q24" s="19">
        <v>0.2</v>
      </c>
      <c r="R24" s="19"/>
      <c r="S24" s="19"/>
      <c r="T24" s="19"/>
      <c r="U24" s="19"/>
      <c r="V24" s="19">
        <f t="shared" si="0"/>
        <v>6.4500000000000011</v>
      </c>
    </row>
    <row r="25" spans="1:22" ht="78.75">
      <c r="A25" s="8"/>
      <c r="B25" s="26" t="s">
        <v>60</v>
      </c>
      <c r="C25" s="8"/>
      <c r="D25" s="8"/>
      <c r="E25" s="8"/>
      <c r="F25" s="8"/>
      <c r="G25" s="8"/>
      <c r="H25" s="8"/>
      <c r="I25" s="8"/>
      <c r="J25" s="8"/>
      <c r="K25" s="8"/>
      <c r="L25" s="8"/>
      <c r="M25" s="8"/>
      <c r="N25" s="8"/>
      <c r="O25" s="8"/>
      <c r="P25" s="8"/>
      <c r="Q25" s="8"/>
      <c r="R25" s="8"/>
      <c r="S25" s="8"/>
      <c r="T25" s="8"/>
      <c r="U25" s="8"/>
      <c r="V25" s="19">
        <f t="shared" si="0"/>
        <v>0</v>
      </c>
    </row>
    <row r="26" spans="1:22" ht="15.75">
      <c r="A26" s="19">
        <v>10</v>
      </c>
      <c r="B26" s="20" t="s">
        <v>61</v>
      </c>
      <c r="C26" s="19">
        <v>1.25</v>
      </c>
      <c r="D26" s="19">
        <v>1.25</v>
      </c>
      <c r="E26" s="19">
        <v>1</v>
      </c>
      <c r="F26" s="19">
        <v>1</v>
      </c>
      <c r="G26" s="19">
        <v>0.5</v>
      </c>
      <c r="H26" s="19">
        <v>0.5</v>
      </c>
      <c r="I26" s="19">
        <v>2.5</v>
      </c>
      <c r="J26" s="19">
        <v>2</v>
      </c>
      <c r="K26" s="19">
        <v>2</v>
      </c>
      <c r="L26" s="19">
        <v>2.5</v>
      </c>
      <c r="M26" s="19">
        <v>2</v>
      </c>
      <c r="N26" s="19">
        <v>2.5</v>
      </c>
      <c r="O26" s="19">
        <v>2.5</v>
      </c>
      <c r="P26" s="19">
        <v>2</v>
      </c>
      <c r="Q26" s="19">
        <v>2</v>
      </c>
      <c r="R26" s="19">
        <v>2.5</v>
      </c>
      <c r="S26" s="19">
        <v>2.5</v>
      </c>
      <c r="T26" s="19"/>
      <c r="U26" s="19"/>
      <c r="V26" s="19">
        <f t="shared" si="0"/>
        <v>30.5</v>
      </c>
    </row>
    <row r="27" spans="1:22" ht="110.25">
      <c r="A27" s="8"/>
      <c r="B27" s="26" t="s">
        <v>62</v>
      </c>
      <c r="C27" s="8"/>
      <c r="D27" s="8"/>
      <c r="E27" s="8"/>
      <c r="F27" s="8"/>
      <c r="G27" s="8"/>
      <c r="H27" s="8"/>
      <c r="I27" s="8"/>
      <c r="J27" s="8"/>
      <c r="K27" s="8"/>
      <c r="L27" s="8"/>
      <c r="M27" s="8"/>
      <c r="N27" s="8"/>
      <c r="O27" s="8"/>
      <c r="P27" s="8"/>
      <c r="Q27" s="8"/>
      <c r="R27" s="8"/>
      <c r="S27" s="8"/>
      <c r="T27" s="8"/>
      <c r="U27" s="8"/>
      <c r="V27" s="19">
        <f t="shared" si="0"/>
        <v>0</v>
      </c>
    </row>
    <row r="28" spans="1:22" s="16" customFormat="1" ht="15.75">
      <c r="A28" s="14" t="s">
        <v>30</v>
      </c>
      <c r="B28" s="15" t="s">
        <v>40</v>
      </c>
      <c r="C28" s="14"/>
      <c r="D28" s="14"/>
      <c r="E28" s="14"/>
      <c r="F28" s="14"/>
      <c r="G28" s="14"/>
      <c r="H28" s="14"/>
      <c r="I28" s="14"/>
      <c r="J28" s="14"/>
      <c r="K28" s="14"/>
      <c r="L28" s="14"/>
      <c r="M28" s="14"/>
      <c r="N28" s="14"/>
      <c r="O28" s="14"/>
      <c r="P28" s="14"/>
      <c r="Q28" s="14"/>
      <c r="R28" s="14"/>
      <c r="S28" s="14"/>
      <c r="T28" s="14"/>
      <c r="U28" s="14"/>
      <c r="V28" s="19">
        <f t="shared" si="0"/>
        <v>0</v>
      </c>
    </row>
    <row r="29" spans="1:22" ht="32.25" customHeight="1">
      <c r="A29" s="8">
        <v>1</v>
      </c>
      <c r="B29" s="26" t="s">
        <v>67</v>
      </c>
      <c r="C29" s="8">
        <v>1.1000000000000001</v>
      </c>
      <c r="D29" s="8">
        <v>1.1000000000000001</v>
      </c>
      <c r="E29" s="8">
        <v>1.1000000000000001</v>
      </c>
      <c r="F29" s="8">
        <v>1.1000000000000001</v>
      </c>
      <c r="G29" s="8">
        <v>1.1000000000000001</v>
      </c>
      <c r="H29" s="8">
        <v>1</v>
      </c>
      <c r="I29" s="8">
        <v>0.75</v>
      </c>
      <c r="J29" s="8">
        <v>0.5</v>
      </c>
      <c r="K29" s="8">
        <v>0.5</v>
      </c>
      <c r="L29" s="8">
        <v>0.75</v>
      </c>
      <c r="M29" s="8">
        <v>0.5</v>
      </c>
      <c r="N29" s="8">
        <v>0.5</v>
      </c>
      <c r="O29" s="8">
        <v>0.75</v>
      </c>
      <c r="P29" s="8">
        <v>0.5</v>
      </c>
      <c r="Q29" s="8">
        <v>0.5</v>
      </c>
      <c r="R29" s="8">
        <v>0.75</v>
      </c>
      <c r="S29" s="8">
        <v>0.75</v>
      </c>
      <c r="T29" s="8">
        <v>4</v>
      </c>
      <c r="U29" s="8">
        <v>4</v>
      </c>
      <c r="V29" s="19">
        <f t="shared" si="0"/>
        <v>21.25</v>
      </c>
    </row>
    <row r="30" spans="1:22" ht="47.25">
      <c r="A30" s="8"/>
      <c r="B30" s="26" t="s">
        <v>68</v>
      </c>
      <c r="C30" s="8"/>
      <c r="D30" s="8"/>
      <c r="E30" s="8"/>
      <c r="F30" s="8"/>
      <c r="G30" s="8"/>
      <c r="H30" s="8"/>
      <c r="I30" s="8"/>
      <c r="J30" s="8"/>
      <c r="K30" s="8"/>
      <c r="L30" s="8"/>
      <c r="M30" s="8"/>
      <c r="N30" s="8"/>
      <c r="O30" s="8"/>
      <c r="P30" s="8"/>
      <c r="Q30" s="8"/>
      <c r="R30" s="8"/>
      <c r="S30" s="8"/>
      <c r="T30" s="8"/>
      <c r="U30" s="8"/>
      <c r="V30" s="19">
        <f t="shared" si="0"/>
        <v>0</v>
      </c>
    </row>
    <row r="31" spans="1:22" ht="47.25">
      <c r="A31" s="8">
        <v>2</v>
      </c>
      <c r="B31" s="26" t="s">
        <v>63</v>
      </c>
      <c r="C31" s="8">
        <v>0.1</v>
      </c>
      <c r="D31" s="8">
        <v>0.1</v>
      </c>
      <c r="E31" s="8">
        <v>0.1</v>
      </c>
      <c r="F31" s="8">
        <v>0.1</v>
      </c>
      <c r="G31" s="8">
        <v>0.1</v>
      </c>
      <c r="H31" s="8">
        <v>0.1</v>
      </c>
      <c r="I31" s="8"/>
      <c r="J31" s="8"/>
      <c r="K31" s="8"/>
      <c r="L31" s="8"/>
      <c r="M31" s="8"/>
      <c r="N31" s="8"/>
      <c r="O31" s="8"/>
      <c r="P31" s="8"/>
      <c r="Q31" s="8"/>
      <c r="R31" s="8"/>
      <c r="S31" s="8"/>
      <c r="T31" s="8"/>
      <c r="U31" s="8"/>
      <c r="V31" s="19">
        <f t="shared" si="0"/>
        <v>0.6</v>
      </c>
    </row>
    <row r="32" spans="1:22" ht="15.75">
      <c r="A32" s="8">
        <v>3</v>
      </c>
      <c r="B32" s="26" t="s">
        <v>64</v>
      </c>
      <c r="C32" s="8">
        <f t="shared" ref="C32:H32" si="1">0.1</f>
        <v>0.1</v>
      </c>
      <c r="D32" s="8">
        <f t="shared" si="1"/>
        <v>0.1</v>
      </c>
      <c r="E32" s="8">
        <f t="shared" si="1"/>
        <v>0.1</v>
      </c>
      <c r="F32" s="8">
        <f t="shared" si="1"/>
        <v>0.1</v>
      </c>
      <c r="G32" s="8">
        <f t="shared" si="1"/>
        <v>0.1</v>
      </c>
      <c r="H32" s="8">
        <f t="shared" si="1"/>
        <v>0.1</v>
      </c>
      <c r="I32" s="8"/>
      <c r="J32" s="8"/>
      <c r="K32" s="8"/>
      <c r="L32" s="8"/>
      <c r="M32" s="8"/>
      <c r="N32" s="8"/>
      <c r="O32" s="8"/>
      <c r="P32" s="8"/>
      <c r="Q32" s="8"/>
      <c r="R32" s="8"/>
      <c r="S32" s="8"/>
      <c r="T32" s="8"/>
      <c r="U32" s="8"/>
      <c r="V32" s="19">
        <f t="shared" si="0"/>
        <v>0.6</v>
      </c>
    </row>
    <row r="33" spans="1:22" s="16" customFormat="1" ht="15.75">
      <c r="A33" s="14"/>
      <c r="B33" s="13" t="s">
        <v>41</v>
      </c>
      <c r="C33" s="14">
        <f>SUM(C7:C32)</f>
        <v>9.9999999999999982</v>
      </c>
      <c r="D33" s="14">
        <f t="shared" ref="D33:U33" si="2">SUM(D7:D32)</f>
        <v>9.9999999999999982</v>
      </c>
      <c r="E33" s="14">
        <f t="shared" si="2"/>
        <v>9</v>
      </c>
      <c r="F33" s="14">
        <f t="shared" si="2"/>
        <v>9</v>
      </c>
      <c r="G33" s="14">
        <f t="shared" si="2"/>
        <v>8.5</v>
      </c>
      <c r="H33" s="14">
        <f t="shared" si="2"/>
        <v>7.9999999999999991</v>
      </c>
      <c r="I33" s="14">
        <f t="shared" si="2"/>
        <v>7</v>
      </c>
      <c r="J33" s="14">
        <f t="shared" si="2"/>
        <v>6</v>
      </c>
      <c r="K33" s="14">
        <f t="shared" si="2"/>
        <v>6</v>
      </c>
      <c r="L33" s="14">
        <f t="shared" si="2"/>
        <v>7</v>
      </c>
      <c r="M33" s="14">
        <f t="shared" si="2"/>
        <v>6</v>
      </c>
      <c r="N33" s="14">
        <f t="shared" si="2"/>
        <v>6.5</v>
      </c>
      <c r="O33" s="14">
        <f t="shared" si="2"/>
        <v>7</v>
      </c>
      <c r="P33" s="14">
        <f t="shared" si="2"/>
        <v>6</v>
      </c>
      <c r="Q33" s="14">
        <f t="shared" si="2"/>
        <v>6</v>
      </c>
      <c r="R33" s="14">
        <f t="shared" si="2"/>
        <v>4</v>
      </c>
      <c r="S33" s="14">
        <f t="shared" si="2"/>
        <v>4</v>
      </c>
      <c r="T33" s="14">
        <f t="shared" si="2"/>
        <v>4</v>
      </c>
      <c r="U33" s="14">
        <f t="shared" si="2"/>
        <v>4</v>
      </c>
      <c r="V33" s="14">
        <f>SUM(V6:V32)</f>
        <v>127.99999999999999</v>
      </c>
    </row>
    <row r="34" spans="1:22" ht="15.75">
      <c r="A34" s="3"/>
      <c r="B34" s="9"/>
      <c r="C34" s="27"/>
      <c r="D34" s="27"/>
      <c r="E34" s="27"/>
      <c r="F34" s="27"/>
      <c r="G34" s="27"/>
      <c r="H34" s="27"/>
      <c r="I34" s="27"/>
      <c r="J34" s="27"/>
      <c r="K34" s="27"/>
      <c r="L34" s="27"/>
      <c r="M34" s="27"/>
      <c r="N34" s="27"/>
      <c r="O34" s="27"/>
      <c r="P34" s="27"/>
      <c r="Q34" s="27"/>
      <c r="R34" s="27"/>
      <c r="S34" s="27"/>
      <c r="T34" s="27"/>
      <c r="U34" s="27"/>
      <c r="V34" s="27"/>
    </row>
    <row r="36" spans="1:22">
      <c r="C36" s="29"/>
    </row>
  </sheetData>
  <mergeCells count="25">
    <mergeCell ref="S4:S5"/>
    <mergeCell ref="T4:T5"/>
    <mergeCell ref="U4:U5"/>
    <mergeCell ref="L4:L5"/>
    <mergeCell ref="M4:M5"/>
    <mergeCell ref="N4:N5"/>
    <mergeCell ref="O4:O5"/>
    <mergeCell ref="P4:P5"/>
    <mergeCell ref="Q4:Q5"/>
    <mergeCell ref="K4:K5"/>
    <mergeCell ref="A1:U1"/>
    <mergeCell ref="A2:U2"/>
    <mergeCell ref="A3:A5"/>
    <mergeCell ref="B3:B5"/>
    <mergeCell ref="C3:V3"/>
    <mergeCell ref="V4:V5"/>
    <mergeCell ref="C4:C5"/>
    <mergeCell ref="D4:D5"/>
    <mergeCell ref="E4:E5"/>
    <mergeCell ref="F4:F5"/>
    <mergeCell ref="G4:G5"/>
    <mergeCell ref="H4:H5"/>
    <mergeCell ref="I4:I5"/>
    <mergeCell ref="J4:J5"/>
    <mergeCell ref="R4:R5"/>
  </mergeCells>
  <phoneticPr fontId="6" type="noConversion"/>
  <pageMargins left="0.2" right="0.2" top="0.2" bottom="0.2" header="0.3" footer="0.2"/>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V23"/>
  <sheetViews>
    <sheetView tabSelected="1" zoomScale="85" zoomScaleNormal="85" workbookViewId="0">
      <selection activeCell="E10" sqref="E10"/>
    </sheetView>
  </sheetViews>
  <sheetFormatPr defaultColWidth="8" defaultRowHeight="15.75"/>
  <cols>
    <col min="1" max="1" width="4.75" style="297" customWidth="1"/>
    <col min="2" max="2" width="44.125" style="322" customWidth="1"/>
    <col min="3" max="3" width="9.375" style="323" customWidth="1"/>
    <col min="4" max="4" width="9.5" style="297" bestFit="1" customWidth="1"/>
    <col min="5" max="5" width="10.5" style="324" bestFit="1" customWidth="1"/>
    <col min="6" max="6" width="13.25" style="325" customWidth="1"/>
    <col min="7" max="7" width="14.625" style="325" bestFit="1" customWidth="1"/>
    <col min="8" max="8" width="31.125" style="326" customWidth="1"/>
    <col min="9" max="22" width="8" style="297"/>
    <col min="23" max="16384" width="8" style="298"/>
  </cols>
  <sheetData>
    <row r="1" spans="1:22" s="16" customFormat="1" ht="19.5">
      <c r="A1" s="419" t="s">
        <v>410</v>
      </c>
      <c r="B1" s="419"/>
      <c r="C1" s="419"/>
      <c r="D1" s="419"/>
      <c r="E1" s="419"/>
      <c r="F1" s="419"/>
      <c r="G1" s="419"/>
      <c r="H1" s="419"/>
    </row>
    <row r="2" spans="1:22" s="16" customFormat="1">
      <c r="A2" s="411" t="str">
        <f>Bìa!A12</f>
        <v>ĐỒ ÁN: QUY HOẠCH CHUNG XÂY DỰNG XÃ CHÂU SƠN, TỈNH LẠNG SƠN ĐẾN NĂM 2045, TỶ LỆ 1/10.000</v>
      </c>
      <c r="B2" s="411"/>
      <c r="C2" s="411"/>
      <c r="D2" s="411"/>
      <c r="E2" s="411"/>
      <c r="F2" s="411"/>
      <c r="G2" s="411"/>
      <c r="H2" s="411"/>
    </row>
    <row r="3" spans="1:22" s="16" customFormat="1">
      <c r="A3" s="411" t="s">
        <v>411</v>
      </c>
      <c r="B3" s="411"/>
      <c r="C3" s="411"/>
      <c r="D3" s="411"/>
      <c r="E3" s="411"/>
      <c r="F3" s="411"/>
      <c r="G3" s="411"/>
      <c r="H3" s="411"/>
    </row>
    <row r="5" spans="1:22" ht="21.75" customHeight="1">
      <c r="A5" s="299" t="s">
        <v>0</v>
      </c>
      <c r="B5" s="301" t="s">
        <v>369</v>
      </c>
      <c r="C5" s="300" t="s">
        <v>70</v>
      </c>
      <c r="D5" s="301" t="s">
        <v>370</v>
      </c>
      <c r="E5" s="302" t="s">
        <v>25</v>
      </c>
      <c r="F5" s="303" t="s">
        <v>128</v>
      </c>
      <c r="G5" s="303" t="s">
        <v>13</v>
      </c>
      <c r="H5" s="304" t="s">
        <v>9</v>
      </c>
    </row>
    <row r="6" spans="1:22" s="307" customFormat="1" ht="31.5">
      <c r="A6" s="308">
        <v>1</v>
      </c>
      <c r="B6" s="309" t="s">
        <v>371</v>
      </c>
      <c r="C6" s="310" t="s">
        <v>372</v>
      </c>
      <c r="D6" s="308"/>
      <c r="E6" s="311">
        <v>16</v>
      </c>
      <c r="F6" s="312">
        <v>850000</v>
      </c>
      <c r="G6" s="312">
        <f t="shared" ref="G6:G13" si="0">ROUND(E6*F6,0)</f>
        <v>13600000</v>
      </c>
      <c r="H6" s="335" t="s">
        <v>403</v>
      </c>
      <c r="I6" s="306"/>
      <c r="J6" s="306"/>
      <c r="K6" s="306"/>
      <c r="L6" s="306"/>
      <c r="M6" s="306"/>
      <c r="N6" s="306"/>
      <c r="O6" s="306"/>
      <c r="P6" s="306"/>
      <c r="Q6" s="306"/>
      <c r="R6" s="306"/>
      <c r="S6" s="306"/>
      <c r="T6" s="306"/>
      <c r="U6" s="306"/>
      <c r="V6" s="306"/>
    </row>
    <row r="7" spans="1:22" s="307" customFormat="1" ht="63">
      <c r="A7" s="308">
        <v>2</v>
      </c>
      <c r="B7" s="314" t="s">
        <v>373</v>
      </c>
      <c r="C7" s="310" t="s">
        <v>374</v>
      </c>
      <c r="D7" s="308"/>
      <c r="E7" s="311">
        <v>305.77999999999997</v>
      </c>
      <c r="F7" s="312">
        <v>1200000</v>
      </c>
      <c r="G7" s="312">
        <f t="shared" si="0"/>
        <v>366936000</v>
      </c>
      <c r="H7" s="313" t="s">
        <v>352</v>
      </c>
      <c r="I7" s="306"/>
      <c r="J7" s="306"/>
      <c r="K7" s="306"/>
      <c r="L7" s="306"/>
      <c r="M7" s="306"/>
      <c r="N7" s="306"/>
      <c r="O7" s="306"/>
      <c r="P7" s="306"/>
      <c r="Q7" s="306"/>
      <c r="R7" s="306"/>
      <c r="S7" s="306"/>
      <c r="T7" s="306"/>
      <c r="U7" s="306"/>
      <c r="V7" s="306"/>
    </row>
    <row r="8" spans="1:22" s="320" customFormat="1" ht="63">
      <c r="A8" s="315">
        <v>5</v>
      </c>
      <c r="B8" s="316" t="s">
        <v>241</v>
      </c>
      <c r="C8" s="363" t="s">
        <v>381</v>
      </c>
      <c r="D8" s="315">
        <v>2</v>
      </c>
      <c r="E8" s="311">
        <f>+ROUND($E$7/45,2)</f>
        <v>6.8</v>
      </c>
      <c r="F8" s="318">
        <v>5706754</v>
      </c>
      <c r="G8" s="318">
        <f>ROUND(E8*F8,0)</f>
        <v>38805927</v>
      </c>
      <c r="H8" s="335" t="s">
        <v>404</v>
      </c>
      <c r="I8" s="319"/>
      <c r="J8" s="321"/>
      <c r="K8" s="319"/>
      <c r="L8" s="319"/>
      <c r="M8" s="319"/>
      <c r="N8" s="319"/>
      <c r="O8" s="319"/>
      <c r="P8" s="319"/>
      <c r="Q8" s="319"/>
      <c r="R8" s="319"/>
      <c r="S8" s="319"/>
      <c r="T8" s="319"/>
      <c r="U8" s="319"/>
      <c r="V8" s="319"/>
    </row>
    <row r="9" spans="1:22" s="307" customFormat="1" ht="63">
      <c r="A9" s="308">
        <v>6</v>
      </c>
      <c r="B9" s="314" t="str">
        <f>+[10]DONGIA_CSDL_BDDH_10K_TT70_AHK!C130</f>
        <v>Rà soát, phân loại và biên tập nội dung dữ liệu</v>
      </c>
      <c r="C9" s="363" t="s">
        <v>381</v>
      </c>
      <c r="D9" s="308">
        <v>2</v>
      </c>
      <c r="E9" s="311">
        <f>+ROUND($E$7/45,2)</f>
        <v>6.8</v>
      </c>
      <c r="F9" s="312">
        <v>9229943</v>
      </c>
      <c r="G9" s="312">
        <f>ROUND(E9*F9,0)</f>
        <v>62763612</v>
      </c>
      <c r="H9" s="335" t="s">
        <v>405</v>
      </c>
      <c r="I9" s="306"/>
      <c r="J9" s="306"/>
      <c r="K9" s="306"/>
      <c r="L9" s="306"/>
      <c r="M9" s="306"/>
      <c r="N9" s="306"/>
      <c r="O9" s="306"/>
      <c r="P9" s="306"/>
      <c r="Q9" s="306"/>
      <c r="R9" s="306"/>
      <c r="S9" s="306"/>
      <c r="T9" s="306"/>
      <c r="U9" s="306"/>
      <c r="V9" s="306"/>
    </row>
    <row r="10" spans="1:22" s="362" customFormat="1" ht="110.25">
      <c r="A10" s="355">
        <v>7</v>
      </c>
      <c r="B10" s="356" t="s">
        <v>375</v>
      </c>
      <c r="C10" s="357" t="s">
        <v>374</v>
      </c>
      <c r="D10" s="355">
        <v>3</v>
      </c>
      <c r="E10" s="358">
        <f>+ROUND(E7*2%,2)</f>
        <v>6.12</v>
      </c>
      <c r="F10" s="359">
        <v>26325047</v>
      </c>
      <c r="G10" s="359">
        <f>ROUND(E10*F10,0)</f>
        <v>161109288</v>
      </c>
      <c r="H10" s="360" t="s">
        <v>406</v>
      </c>
      <c r="I10" s="361"/>
      <c r="J10" s="361"/>
      <c r="K10" s="361"/>
      <c r="L10" s="361"/>
      <c r="M10" s="361"/>
      <c r="N10" s="361"/>
      <c r="O10" s="361"/>
      <c r="P10" s="361"/>
      <c r="Q10" s="361"/>
      <c r="R10" s="361"/>
      <c r="S10" s="361"/>
      <c r="T10" s="361"/>
      <c r="U10" s="361"/>
      <c r="V10" s="361"/>
    </row>
    <row r="11" spans="1:22" s="307" customFormat="1" ht="78.75">
      <c r="A11" s="308">
        <v>8</v>
      </c>
      <c r="B11" s="314" t="str">
        <f>+[10]DONGIA_CSDL_BDDH_10K_TT70_AHK!C126</f>
        <v>Điều tra đối tượng địa lý và thu nhận dữ liệu thuộc tính ở thực địa</v>
      </c>
      <c r="C11" s="363" t="s">
        <v>381</v>
      </c>
      <c r="D11" s="308">
        <v>2</v>
      </c>
      <c r="E11" s="311">
        <f t="shared" ref="E11:E13" si="1">+ROUND($E$7/45,2)</f>
        <v>6.8</v>
      </c>
      <c r="F11" s="312">
        <v>61498661</v>
      </c>
      <c r="G11" s="312">
        <f t="shared" si="0"/>
        <v>418190895</v>
      </c>
      <c r="H11" s="335" t="s">
        <v>407</v>
      </c>
      <c r="I11" s="306"/>
      <c r="J11" s="306"/>
      <c r="K11" s="306"/>
      <c r="L11" s="306"/>
      <c r="M11" s="306"/>
      <c r="N11" s="306"/>
      <c r="O11" s="306"/>
      <c r="P11" s="306"/>
      <c r="Q11" s="306"/>
      <c r="R11" s="306"/>
      <c r="S11" s="306"/>
      <c r="T11" s="306"/>
      <c r="U11" s="306"/>
      <c r="V11" s="306"/>
    </row>
    <row r="12" spans="1:22" s="320" customFormat="1" ht="63">
      <c r="A12" s="315">
        <v>9</v>
      </c>
      <c r="B12" s="317" t="s">
        <v>387</v>
      </c>
      <c r="C12" s="363" t="s">
        <v>381</v>
      </c>
      <c r="D12" s="315">
        <v>2</v>
      </c>
      <c r="E12" s="311">
        <f t="shared" si="1"/>
        <v>6.8</v>
      </c>
      <c r="F12" s="318">
        <v>15167257</v>
      </c>
      <c r="G12" s="318">
        <f t="shared" si="0"/>
        <v>103137348</v>
      </c>
      <c r="H12" s="335" t="s">
        <v>408</v>
      </c>
      <c r="I12" s="319"/>
      <c r="J12" s="319"/>
      <c r="K12" s="319"/>
      <c r="L12" s="319"/>
      <c r="M12" s="319"/>
      <c r="N12" s="319"/>
      <c r="O12" s="319"/>
      <c r="P12" s="319"/>
      <c r="Q12" s="319"/>
      <c r="R12" s="319"/>
      <c r="S12" s="319"/>
      <c r="T12" s="319"/>
      <c r="U12" s="319"/>
      <c r="V12" s="319"/>
    </row>
    <row r="13" spans="1:22" s="320" customFormat="1" ht="63">
      <c r="A13" s="315">
        <v>10</v>
      </c>
      <c r="B13" s="317" t="s">
        <v>376</v>
      </c>
      <c r="C13" s="363" t="s">
        <v>381</v>
      </c>
      <c r="D13" s="315">
        <v>2</v>
      </c>
      <c r="E13" s="311">
        <f t="shared" si="1"/>
        <v>6.8</v>
      </c>
      <c r="F13" s="318">
        <v>734729</v>
      </c>
      <c r="G13" s="318">
        <f t="shared" si="0"/>
        <v>4996157</v>
      </c>
      <c r="H13" s="336" t="s">
        <v>409</v>
      </c>
      <c r="I13" s="319"/>
      <c r="J13" s="319"/>
      <c r="K13" s="319"/>
      <c r="L13" s="319"/>
      <c r="M13" s="319"/>
      <c r="N13" s="319"/>
      <c r="O13" s="319"/>
      <c r="P13" s="319"/>
      <c r="Q13" s="319"/>
      <c r="R13" s="319"/>
      <c r="S13" s="319"/>
      <c r="T13" s="319"/>
      <c r="U13" s="319"/>
      <c r="V13" s="319"/>
    </row>
    <row r="14" spans="1:22" s="307" customFormat="1">
      <c r="A14" s="337"/>
      <c r="B14" s="338" t="s">
        <v>129</v>
      </c>
      <c r="C14" s="339"/>
      <c r="D14" s="337"/>
      <c r="E14" s="340"/>
      <c r="F14" s="341"/>
      <c r="G14" s="341">
        <f>SUM(G6:G13)</f>
        <v>1169539227</v>
      </c>
      <c r="H14" s="335"/>
      <c r="I14" s="305"/>
      <c r="J14" s="305"/>
      <c r="K14" s="305"/>
      <c r="L14" s="305"/>
      <c r="M14" s="305"/>
      <c r="N14" s="305"/>
      <c r="O14" s="305"/>
      <c r="P14" s="305"/>
      <c r="Q14" s="305"/>
      <c r="R14" s="305"/>
      <c r="S14" s="305"/>
      <c r="T14" s="306"/>
      <c r="U14" s="306"/>
      <c r="V14" s="306"/>
    </row>
    <row r="15" spans="1:22" s="307" customFormat="1">
      <c r="A15" s="337"/>
      <c r="B15" s="338" t="s">
        <v>110</v>
      </c>
      <c r="C15" s="339"/>
      <c r="D15" s="337"/>
      <c r="E15" s="340"/>
      <c r="F15" s="341"/>
      <c r="G15" s="341">
        <f>+G14*8%</f>
        <v>93563138.159999996</v>
      </c>
      <c r="H15" s="335"/>
      <c r="I15" s="305"/>
      <c r="J15" s="305"/>
      <c r="K15" s="305"/>
      <c r="L15" s="305"/>
      <c r="M15" s="305"/>
      <c r="N15" s="305"/>
      <c r="O15" s="305"/>
      <c r="P15" s="305"/>
      <c r="Q15" s="305"/>
      <c r="R15" s="305"/>
      <c r="S15" s="305"/>
      <c r="T15" s="306"/>
      <c r="U15" s="306"/>
      <c r="V15" s="306"/>
    </row>
    <row r="16" spans="1:22" s="307" customFormat="1">
      <c r="A16" s="342"/>
      <c r="B16" s="343" t="s">
        <v>130</v>
      </c>
      <c r="C16" s="344"/>
      <c r="D16" s="342"/>
      <c r="E16" s="345"/>
      <c r="F16" s="346"/>
      <c r="G16" s="346">
        <f>SUM(G14:G15)</f>
        <v>1263102365.1600001</v>
      </c>
      <c r="H16" s="347"/>
      <c r="I16" s="305"/>
      <c r="J16" s="305"/>
      <c r="K16" s="305"/>
      <c r="L16" s="305"/>
      <c r="M16" s="305"/>
      <c r="N16" s="305"/>
      <c r="O16" s="305"/>
      <c r="P16" s="305"/>
      <c r="Q16" s="305"/>
      <c r="R16" s="305"/>
      <c r="S16" s="305"/>
      <c r="T16" s="306"/>
      <c r="U16" s="306"/>
      <c r="V16" s="306"/>
    </row>
    <row r="17" spans="1:8" hidden="1">
      <c r="A17" s="348"/>
      <c r="B17" s="349"/>
      <c r="C17" s="350"/>
      <c r="D17" s="348"/>
      <c r="E17" s="351"/>
      <c r="F17" s="352"/>
      <c r="G17" s="352"/>
      <c r="H17" s="353"/>
    </row>
    <row r="18" spans="1:8">
      <c r="A18" s="348"/>
      <c r="B18" s="354" t="s">
        <v>377</v>
      </c>
      <c r="C18" s="350"/>
      <c r="D18" s="348"/>
      <c r="E18" s="351"/>
      <c r="F18" s="352"/>
      <c r="G18" s="352"/>
      <c r="H18" s="353"/>
    </row>
    <row r="19" spans="1:8">
      <c r="A19" s="322"/>
      <c r="B19" s="327" t="s">
        <v>371</v>
      </c>
      <c r="C19" s="328" t="s">
        <v>378</v>
      </c>
    </row>
    <row r="20" spans="1:8" ht="18">
      <c r="B20" s="329" t="s">
        <v>379</v>
      </c>
      <c r="C20" s="330" t="s">
        <v>380</v>
      </c>
      <c r="D20" s="331" t="s">
        <v>382</v>
      </c>
      <c r="E20" s="331" t="s">
        <v>388</v>
      </c>
      <c r="F20" s="324">
        <f>+E13</f>
        <v>6.8</v>
      </c>
      <c r="G20" s="325" t="s">
        <v>381</v>
      </c>
    </row>
    <row r="23" spans="1:8">
      <c r="F23" s="332"/>
    </row>
  </sheetData>
  <mergeCells count="3">
    <mergeCell ref="A1:H1"/>
    <mergeCell ref="A2:H2"/>
    <mergeCell ref="A3:H3"/>
  </mergeCells>
  <printOptions horizontalCentered="1"/>
  <pageMargins left="0.59055118110236227" right="0.19685039370078741" top="0.39370078740157483" bottom="0.39370078740157483" header="0.19685039370078741" footer="0.19685039370078741"/>
  <pageSetup paperSize="9" scale="95" fitToHeight="0" orientation="landscape"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I33"/>
  <sheetViews>
    <sheetView view="pageBreakPreview" topLeftCell="A22" zoomScaleNormal="100" zoomScaleSheetLayoutView="100" workbookViewId="0">
      <selection activeCell="B32" sqref="B32"/>
    </sheetView>
  </sheetViews>
  <sheetFormatPr defaultColWidth="9" defaultRowHeight="15.75"/>
  <cols>
    <col min="1" max="1" width="3.875" style="177" customWidth="1"/>
    <col min="2" max="9" width="11.75" style="178" customWidth="1"/>
    <col min="10" max="10" width="11.125" style="179" customWidth="1"/>
    <col min="11" max="14" width="9" style="179"/>
    <col min="15" max="15" width="12.625" style="179" customWidth="1"/>
    <col min="16" max="16" width="9" style="179"/>
    <col min="17" max="17" width="13.375" style="179" customWidth="1"/>
    <col min="18" max="16384" width="9" style="179"/>
  </cols>
  <sheetData>
    <row r="1" spans="1:9" s="169" customFormat="1" ht="18.75">
      <c r="A1" s="422" t="s">
        <v>245</v>
      </c>
      <c r="B1" s="422"/>
      <c r="C1" s="422"/>
      <c r="D1" s="422"/>
      <c r="E1" s="422"/>
      <c r="F1" s="422"/>
      <c r="G1" s="422"/>
      <c r="H1" s="422"/>
      <c r="I1" s="422"/>
    </row>
    <row r="2" spans="1:9" s="169" customFormat="1">
      <c r="A2" s="423" t="str">
        <f>'2- Chi phí QHSX+SDĐ'!A2:E2</f>
        <v>HẠNG MỤC: LẬP QUY HOẠCH SẢN XUẤT VÀ QUY HOẠCH SỬ DỤNG ĐẤT CỦA XÃ NÔNG THÔN</v>
      </c>
      <c r="B2" s="423"/>
      <c r="C2" s="423"/>
      <c r="D2" s="423"/>
      <c r="E2" s="423"/>
      <c r="F2" s="423"/>
      <c r="G2" s="423"/>
      <c r="H2" s="423"/>
      <c r="I2" s="423"/>
    </row>
    <row r="3" spans="1:9" s="173" customFormat="1">
      <c r="A3" s="170"/>
      <c r="B3" s="171"/>
      <c r="C3" s="171"/>
      <c r="D3" s="171"/>
      <c r="E3" s="171"/>
      <c r="F3" s="171"/>
      <c r="G3" s="171"/>
      <c r="H3" s="172"/>
      <c r="I3" s="172"/>
    </row>
    <row r="4" spans="1:9" s="175" customFormat="1" ht="18" customHeight="1">
      <c r="A4" s="174" t="s">
        <v>29</v>
      </c>
      <c r="B4" s="421" t="s">
        <v>246</v>
      </c>
      <c r="C4" s="421"/>
      <c r="D4" s="421"/>
      <c r="E4" s="421"/>
      <c r="F4" s="421"/>
      <c r="G4" s="421"/>
      <c r="H4" s="421"/>
      <c r="I4" s="421"/>
    </row>
    <row r="5" spans="1:9" s="175" customFormat="1" ht="18" customHeight="1">
      <c r="A5" s="174">
        <v>1</v>
      </c>
      <c r="B5" s="421" t="s">
        <v>247</v>
      </c>
      <c r="C5" s="421"/>
      <c r="D5" s="421"/>
      <c r="E5" s="421"/>
      <c r="F5" s="421"/>
      <c r="G5" s="421"/>
      <c r="H5" s="421"/>
      <c r="I5" s="421"/>
    </row>
    <row r="6" spans="1:9" s="173" customFormat="1" ht="18" customHeight="1">
      <c r="A6" s="176" t="s">
        <v>98</v>
      </c>
      <c r="B6" s="420" t="s">
        <v>248</v>
      </c>
      <c r="C6" s="420"/>
      <c r="D6" s="420"/>
      <c r="E6" s="420"/>
      <c r="F6" s="420"/>
      <c r="G6" s="420"/>
      <c r="H6" s="420"/>
      <c r="I6" s="420"/>
    </row>
    <row r="7" spans="1:9" s="173" customFormat="1" ht="18" customHeight="1">
      <c r="A7" s="176"/>
      <c r="B7" s="420" t="s">
        <v>249</v>
      </c>
      <c r="C7" s="420"/>
      <c r="D7" s="420"/>
      <c r="E7" s="420"/>
      <c r="F7" s="420"/>
      <c r="G7" s="420"/>
      <c r="H7" s="420"/>
      <c r="I7" s="420"/>
    </row>
    <row r="8" spans="1:9" s="173" customFormat="1" ht="34.5" customHeight="1">
      <c r="A8" s="176"/>
      <c r="B8" s="420" t="s">
        <v>250</v>
      </c>
      <c r="C8" s="420"/>
      <c r="D8" s="420"/>
      <c r="E8" s="420"/>
      <c r="F8" s="420"/>
      <c r="G8" s="420"/>
      <c r="H8" s="420"/>
      <c r="I8" s="420"/>
    </row>
    <row r="9" spans="1:9" s="173" customFormat="1" ht="18" customHeight="1">
      <c r="A9" s="176"/>
      <c r="B9" s="420" t="s">
        <v>251</v>
      </c>
      <c r="C9" s="420"/>
      <c r="D9" s="420"/>
      <c r="E9" s="420"/>
      <c r="F9" s="420"/>
      <c r="G9" s="420"/>
      <c r="H9" s="420"/>
      <c r="I9" s="420"/>
    </row>
    <row r="10" spans="1:9" s="173" customFormat="1" ht="18" customHeight="1">
      <c r="A10" s="176"/>
      <c r="B10" s="420" t="s">
        <v>252</v>
      </c>
      <c r="C10" s="420"/>
      <c r="D10" s="420"/>
      <c r="E10" s="420"/>
      <c r="F10" s="420"/>
      <c r="G10" s="420"/>
      <c r="H10" s="420"/>
      <c r="I10" s="420"/>
    </row>
    <row r="11" spans="1:9" s="173" customFormat="1" ht="18" customHeight="1">
      <c r="A11" s="176"/>
      <c r="B11" s="420" t="s">
        <v>253</v>
      </c>
      <c r="C11" s="420"/>
      <c r="D11" s="420"/>
      <c r="E11" s="420"/>
      <c r="F11" s="420"/>
      <c r="G11" s="420"/>
      <c r="H11" s="420"/>
      <c r="I11" s="420"/>
    </row>
    <row r="12" spans="1:9" s="173" customFormat="1" ht="18" customHeight="1">
      <c r="A12" s="176"/>
      <c r="B12" s="420" t="s">
        <v>254</v>
      </c>
      <c r="C12" s="420"/>
      <c r="D12" s="420"/>
      <c r="E12" s="420"/>
      <c r="F12" s="420"/>
      <c r="G12" s="420"/>
      <c r="H12" s="420"/>
      <c r="I12" s="420"/>
    </row>
    <row r="13" spans="1:9" s="173" customFormat="1" ht="18" customHeight="1">
      <c r="A13" s="176"/>
      <c r="B13" s="420" t="s">
        <v>255</v>
      </c>
      <c r="C13" s="420"/>
      <c r="D13" s="420"/>
      <c r="E13" s="420"/>
      <c r="F13" s="420"/>
      <c r="G13" s="420"/>
      <c r="H13" s="420"/>
      <c r="I13" s="420"/>
    </row>
    <row r="14" spans="1:9" s="173" customFormat="1" ht="18" customHeight="1">
      <c r="A14" s="176" t="s">
        <v>98</v>
      </c>
      <c r="B14" s="420" t="s">
        <v>347</v>
      </c>
      <c r="C14" s="420"/>
      <c r="D14" s="420"/>
      <c r="E14" s="420"/>
      <c r="F14" s="420"/>
      <c r="G14" s="420"/>
      <c r="H14" s="420"/>
      <c r="I14" s="420"/>
    </row>
    <row r="15" spans="1:9" s="175" customFormat="1" ht="18" customHeight="1">
      <c r="A15" s="174">
        <v>2</v>
      </c>
      <c r="B15" s="421" t="s">
        <v>256</v>
      </c>
      <c r="C15" s="421"/>
      <c r="D15" s="421"/>
      <c r="E15" s="421"/>
      <c r="F15" s="421"/>
      <c r="G15" s="421"/>
      <c r="H15" s="421"/>
      <c r="I15" s="421"/>
    </row>
    <row r="16" spans="1:9" s="173" customFormat="1" ht="18" customHeight="1">
      <c r="A16" s="176" t="s">
        <v>98</v>
      </c>
      <c r="B16" s="420" t="s">
        <v>248</v>
      </c>
      <c r="C16" s="420"/>
      <c r="D16" s="420"/>
      <c r="E16" s="420"/>
      <c r="F16" s="420"/>
      <c r="G16" s="420"/>
      <c r="H16" s="420"/>
      <c r="I16" s="420"/>
    </row>
    <row r="17" spans="1:9" s="173" customFormat="1" ht="18" customHeight="1">
      <c r="A17" s="176"/>
      <c r="B17" s="420" t="s">
        <v>257</v>
      </c>
      <c r="C17" s="420"/>
      <c r="D17" s="420"/>
      <c r="E17" s="420"/>
      <c r="F17" s="420"/>
      <c r="G17" s="420"/>
      <c r="H17" s="420"/>
      <c r="I17" s="420"/>
    </row>
    <row r="18" spans="1:9" s="173" customFormat="1" ht="34.5" customHeight="1">
      <c r="A18" s="176"/>
      <c r="B18" s="420" t="s">
        <v>250</v>
      </c>
      <c r="C18" s="420"/>
      <c r="D18" s="420"/>
      <c r="E18" s="420"/>
      <c r="F18" s="420"/>
      <c r="G18" s="420"/>
      <c r="H18" s="420"/>
      <c r="I18" s="420"/>
    </row>
    <row r="19" spans="1:9" s="173" customFormat="1" ht="18" customHeight="1">
      <c r="A19" s="176"/>
      <c r="B19" s="420" t="s">
        <v>258</v>
      </c>
      <c r="C19" s="420"/>
      <c r="D19" s="420"/>
      <c r="E19" s="420"/>
      <c r="F19" s="420"/>
      <c r="G19" s="420"/>
      <c r="H19" s="420"/>
      <c r="I19" s="420"/>
    </row>
    <row r="20" spans="1:9" s="173" customFormat="1" ht="18" customHeight="1">
      <c r="A20" s="176"/>
      <c r="B20" s="420" t="s">
        <v>259</v>
      </c>
      <c r="C20" s="420"/>
      <c r="D20" s="420"/>
      <c r="E20" s="420"/>
      <c r="F20" s="420"/>
      <c r="G20" s="420"/>
      <c r="H20" s="420"/>
      <c r="I20" s="420"/>
    </row>
    <row r="21" spans="1:9" s="173" customFormat="1" ht="18" customHeight="1">
      <c r="A21" s="176"/>
      <c r="B21" s="420" t="s">
        <v>260</v>
      </c>
      <c r="C21" s="420"/>
      <c r="D21" s="420"/>
      <c r="E21" s="420"/>
      <c r="F21" s="420"/>
      <c r="G21" s="420"/>
      <c r="H21" s="420"/>
      <c r="I21" s="420"/>
    </row>
    <row r="22" spans="1:9" s="173" customFormat="1" ht="18" customHeight="1">
      <c r="A22" s="176"/>
      <c r="B22" s="420" t="s">
        <v>261</v>
      </c>
      <c r="C22" s="420"/>
      <c r="D22" s="420"/>
      <c r="E22" s="420"/>
      <c r="F22" s="420"/>
      <c r="G22" s="420"/>
      <c r="H22" s="420"/>
      <c r="I22" s="420"/>
    </row>
    <row r="23" spans="1:9" s="173" customFormat="1" ht="18" customHeight="1">
      <c r="A23" s="176" t="s">
        <v>98</v>
      </c>
      <c r="B23" s="420" t="s">
        <v>347</v>
      </c>
      <c r="C23" s="420"/>
      <c r="D23" s="420"/>
      <c r="E23" s="420"/>
      <c r="F23" s="420"/>
      <c r="G23" s="420"/>
      <c r="H23" s="420"/>
      <c r="I23" s="420"/>
    </row>
    <row r="24" spans="1:9" s="175" customFormat="1" ht="18" customHeight="1">
      <c r="A24" s="174">
        <v>3</v>
      </c>
      <c r="B24" s="421" t="s">
        <v>262</v>
      </c>
      <c r="C24" s="421"/>
      <c r="D24" s="421"/>
      <c r="E24" s="421"/>
      <c r="F24" s="421"/>
      <c r="G24" s="421"/>
      <c r="H24" s="421"/>
      <c r="I24" s="421"/>
    </row>
    <row r="25" spans="1:9" s="173" customFormat="1" ht="18" customHeight="1">
      <c r="A25" s="176" t="s">
        <v>98</v>
      </c>
      <c r="B25" s="420" t="s">
        <v>248</v>
      </c>
      <c r="C25" s="420"/>
      <c r="D25" s="420"/>
      <c r="E25" s="420"/>
      <c r="F25" s="420"/>
      <c r="G25" s="420"/>
      <c r="H25" s="420"/>
      <c r="I25" s="420"/>
    </row>
    <row r="26" spans="1:9" s="173" customFormat="1" ht="18" customHeight="1">
      <c r="A26" s="176"/>
      <c r="B26" s="420" t="s">
        <v>263</v>
      </c>
      <c r="C26" s="420"/>
      <c r="D26" s="420"/>
      <c r="E26" s="420"/>
      <c r="F26" s="420"/>
      <c r="G26" s="420"/>
      <c r="H26" s="420"/>
      <c r="I26" s="420"/>
    </row>
    <row r="27" spans="1:9" s="173" customFormat="1" ht="34.5" customHeight="1">
      <c r="A27" s="176"/>
      <c r="B27" s="420" t="s">
        <v>250</v>
      </c>
      <c r="C27" s="420"/>
      <c r="D27" s="420"/>
      <c r="E27" s="420"/>
      <c r="F27" s="420"/>
      <c r="G27" s="420"/>
      <c r="H27" s="420"/>
      <c r="I27" s="420"/>
    </row>
    <row r="28" spans="1:9" s="173" customFormat="1" ht="18" customHeight="1">
      <c r="A28" s="176"/>
      <c r="B28" s="420" t="s">
        <v>258</v>
      </c>
      <c r="C28" s="420"/>
      <c r="D28" s="420"/>
      <c r="E28" s="420"/>
      <c r="F28" s="420"/>
      <c r="G28" s="420"/>
      <c r="H28" s="420"/>
      <c r="I28" s="420"/>
    </row>
    <row r="29" spans="1:9" s="173" customFormat="1" ht="18" customHeight="1">
      <c r="A29" s="176"/>
      <c r="B29" s="420" t="s">
        <v>264</v>
      </c>
      <c r="C29" s="420"/>
      <c r="D29" s="420"/>
      <c r="E29" s="420"/>
      <c r="F29" s="420"/>
      <c r="G29" s="420"/>
      <c r="H29" s="420"/>
      <c r="I29" s="420"/>
    </row>
    <row r="30" spans="1:9" s="173" customFormat="1" ht="18" customHeight="1">
      <c r="A30" s="176"/>
      <c r="B30" s="420" t="s">
        <v>265</v>
      </c>
      <c r="C30" s="420"/>
      <c r="D30" s="420"/>
      <c r="E30" s="420"/>
      <c r="F30" s="420"/>
      <c r="G30" s="420"/>
      <c r="H30" s="420"/>
      <c r="I30" s="420"/>
    </row>
    <row r="31" spans="1:9" s="173" customFormat="1" ht="18" customHeight="1">
      <c r="A31" s="176" t="s">
        <v>98</v>
      </c>
      <c r="B31" s="420" t="s">
        <v>384</v>
      </c>
      <c r="C31" s="420"/>
      <c r="D31" s="420"/>
      <c r="E31" s="420"/>
      <c r="F31" s="420"/>
      <c r="G31" s="420"/>
      <c r="H31" s="420"/>
      <c r="I31" s="420"/>
    </row>
    <row r="32" spans="1:9" s="290" customFormat="1">
      <c r="A32" s="288"/>
      <c r="B32" s="289"/>
      <c r="C32" s="289"/>
      <c r="D32" s="289"/>
      <c r="E32" s="289"/>
      <c r="F32" s="289"/>
      <c r="G32" s="289"/>
      <c r="H32" s="289"/>
      <c r="I32" s="289"/>
    </row>
    <row r="33" spans="1:9" s="290" customFormat="1">
      <c r="A33" s="288"/>
      <c r="B33" s="289"/>
      <c r="C33" s="289"/>
      <c r="D33" s="289"/>
      <c r="E33" s="289"/>
      <c r="F33" s="289"/>
      <c r="G33" s="289"/>
      <c r="H33" s="289"/>
      <c r="I33" s="289"/>
    </row>
  </sheetData>
  <mergeCells count="30">
    <mergeCell ref="B7:I7"/>
    <mergeCell ref="A1:I1"/>
    <mergeCell ref="A2:I2"/>
    <mergeCell ref="B4:I4"/>
    <mergeCell ref="B5:I5"/>
    <mergeCell ref="B6:I6"/>
    <mergeCell ref="B19:I19"/>
    <mergeCell ref="B8:I8"/>
    <mergeCell ref="B9:I9"/>
    <mergeCell ref="B10:I10"/>
    <mergeCell ref="B11:I11"/>
    <mergeCell ref="B12:I12"/>
    <mergeCell ref="B13:I13"/>
    <mergeCell ref="B14:I14"/>
    <mergeCell ref="B15:I15"/>
    <mergeCell ref="B16:I16"/>
    <mergeCell ref="B17:I17"/>
    <mergeCell ref="B18:I18"/>
    <mergeCell ref="B31:I31"/>
    <mergeCell ref="B20:I20"/>
    <mergeCell ref="B21:I21"/>
    <mergeCell ref="B22:I22"/>
    <mergeCell ref="B23:I23"/>
    <mergeCell ref="B24:I24"/>
    <mergeCell ref="B25:I25"/>
    <mergeCell ref="B26:I26"/>
    <mergeCell ref="B27:I27"/>
    <mergeCell ref="B28:I28"/>
    <mergeCell ref="B29:I29"/>
    <mergeCell ref="B30:I30"/>
  </mergeCells>
  <printOptions horizontalCentered="1"/>
  <pageMargins left="0.27" right="0.2" top="0.41" bottom="0.44"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E14"/>
  <sheetViews>
    <sheetView workbookViewId="0">
      <selection activeCell="D5" sqref="D5"/>
    </sheetView>
  </sheetViews>
  <sheetFormatPr defaultColWidth="8.25" defaultRowHeight="15.75"/>
  <cols>
    <col min="1" max="1" width="6.375" style="193" customWidth="1"/>
    <col min="2" max="2" width="32.75" style="1" customWidth="1"/>
    <col min="3" max="3" width="29.5" style="1" customWidth="1"/>
    <col min="4" max="4" width="17.25" style="1" customWidth="1"/>
    <col min="5" max="5" width="16" style="1" customWidth="1"/>
    <col min="6" max="253" width="8.125" style="1" customWidth="1"/>
    <col min="254" max="255" width="8.25" style="1"/>
    <col min="256" max="256" width="33.625" style="1" customWidth="1"/>
    <col min="257" max="257" width="31.25" style="1" customWidth="1"/>
    <col min="258" max="258" width="17.75" style="1" customWidth="1"/>
    <col min="259" max="259" width="13.875" style="1" customWidth="1"/>
    <col min="260" max="509" width="8.125" style="1" customWidth="1"/>
    <col min="510" max="511" width="8.25" style="1"/>
    <col min="512" max="512" width="33.625" style="1" customWidth="1"/>
    <col min="513" max="513" width="31.25" style="1" customWidth="1"/>
    <col min="514" max="514" width="17.75" style="1" customWidth="1"/>
    <col min="515" max="515" width="13.875" style="1" customWidth="1"/>
    <col min="516" max="765" width="8.125" style="1" customWidth="1"/>
    <col min="766" max="767" width="8.25" style="1"/>
    <col min="768" max="768" width="33.625" style="1" customWidth="1"/>
    <col min="769" max="769" width="31.25" style="1" customWidth="1"/>
    <col min="770" max="770" width="17.75" style="1" customWidth="1"/>
    <col min="771" max="771" width="13.875" style="1" customWidth="1"/>
    <col min="772" max="1021" width="8.125" style="1" customWidth="1"/>
    <col min="1022" max="1023" width="8.25" style="1"/>
    <col min="1024" max="1024" width="33.625" style="1" customWidth="1"/>
    <col min="1025" max="1025" width="31.25" style="1" customWidth="1"/>
    <col min="1026" max="1026" width="17.75" style="1" customWidth="1"/>
    <col min="1027" max="1027" width="13.875" style="1" customWidth="1"/>
    <col min="1028" max="1277" width="8.125" style="1" customWidth="1"/>
    <col min="1278" max="1279" width="8.25" style="1"/>
    <col min="1280" max="1280" width="33.625" style="1" customWidth="1"/>
    <col min="1281" max="1281" width="31.25" style="1" customWidth="1"/>
    <col min="1282" max="1282" width="17.75" style="1" customWidth="1"/>
    <col min="1283" max="1283" width="13.875" style="1" customWidth="1"/>
    <col min="1284" max="1533" width="8.125" style="1" customWidth="1"/>
    <col min="1534" max="1535" width="8.25" style="1"/>
    <col min="1536" max="1536" width="33.625" style="1" customWidth="1"/>
    <col min="1537" max="1537" width="31.25" style="1" customWidth="1"/>
    <col min="1538" max="1538" width="17.75" style="1" customWidth="1"/>
    <col min="1539" max="1539" width="13.875" style="1" customWidth="1"/>
    <col min="1540" max="1789" width="8.125" style="1" customWidth="1"/>
    <col min="1790" max="1791" width="8.25" style="1"/>
    <col min="1792" max="1792" width="33.625" style="1" customWidth="1"/>
    <col min="1793" max="1793" width="31.25" style="1" customWidth="1"/>
    <col min="1794" max="1794" width="17.75" style="1" customWidth="1"/>
    <col min="1795" max="1795" width="13.875" style="1" customWidth="1"/>
    <col min="1796" max="2045" width="8.125" style="1" customWidth="1"/>
    <col min="2046" max="2047" width="8.25" style="1"/>
    <col min="2048" max="2048" width="33.625" style="1" customWidth="1"/>
    <col min="2049" max="2049" width="31.25" style="1" customWidth="1"/>
    <col min="2050" max="2050" width="17.75" style="1" customWidth="1"/>
    <col min="2051" max="2051" width="13.875" style="1" customWidth="1"/>
    <col min="2052" max="2301" width="8.125" style="1" customWidth="1"/>
    <col min="2302" max="2303" width="8.25" style="1"/>
    <col min="2304" max="2304" width="33.625" style="1" customWidth="1"/>
    <col min="2305" max="2305" width="31.25" style="1" customWidth="1"/>
    <col min="2306" max="2306" width="17.75" style="1" customWidth="1"/>
    <col min="2307" max="2307" width="13.875" style="1" customWidth="1"/>
    <col min="2308" max="2557" width="8.125" style="1" customWidth="1"/>
    <col min="2558" max="2559" width="8.25" style="1"/>
    <col min="2560" max="2560" width="33.625" style="1" customWidth="1"/>
    <col min="2561" max="2561" width="31.25" style="1" customWidth="1"/>
    <col min="2562" max="2562" width="17.75" style="1" customWidth="1"/>
    <col min="2563" max="2563" width="13.875" style="1" customWidth="1"/>
    <col min="2564" max="2813" width="8.125" style="1" customWidth="1"/>
    <col min="2814" max="2815" width="8.25" style="1"/>
    <col min="2816" max="2816" width="33.625" style="1" customWidth="1"/>
    <col min="2817" max="2817" width="31.25" style="1" customWidth="1"/>
    <col min="2818" max="2818" width="17.75" style="1" customWidth="1"/>
    <col min="2819" max="2819" width="13.875" style="1" customWidth="1"/>
    <col min="2820" max="3069" width="8.125" style="1" customWidth="1"/>
    <col min="3070" max="3071" width="8.25" style="1"/>
    <col min="3072" max="3072" width="33.625" style="1" customWidth="1"/>
    <col min="3073" max="3073" width="31.25" style="1" customWidth="1"/>
    <col min="3074" max="3074" width="17.75" style="1" customWidth="1"/>
    <col min="3075" max="3075" width="13.875" style="1" customWidth="1"/>
    <col min="3076" max="3325" width="8.125" style="1" customWidth="1"/>
    <col min="3326" max="3327" width="8.25" style="1"/>
    <col min="3328" max="3328" width="33.625" style="1" customWidth="1"/>
    <col min="3329" max="3329" width="31.25" style="1" customWidth="1"/>
    <col min="3330" max="3330" width="17.75" style="1" customWidth="1"/>
    <col min="3331" max="3331" width="13.875" style="1" customWidth="1"/>
    <col min="3332" max="3581" width="8.125" style="1" customWidth="1"/>
    <col min="3582" max="3583" width="8.25" style="1"/>
    <col min="3584" max="3584" width="33.625" style="1" customWidth="1"/>
    <col min="3585" max="3585" width="31.25" style="1" customWidth="1"/>
    <col min="3586" max="3586" width="17.75" style="1" customWidth="1"/>
    <col min="3587" max="3587" width="13.875" style="1" customWidth="1"/>
    <col min="3588" max="3837" width="8.125" style="1" customWidth="1"/>
    <col min="3838" max="3839" width="8.25" style="1"/>
    <col min="3840" max="3840" width="33.625" style="1" customWidth="1"/>
    <col min="3841" max="3841" width="31.25" style="1" customWidth="1"/>
    <col min="3842" max="3842" width="17.75" style="1" customWidth="1"/>
    <col min="3843" max="3843" width="13.875" style="1" customWidth="1"/>
    <col min="3844" max="4093" width="8.125" style="1" customWidth="1"/>
    <col min="4094" max="4095" width="8.25" style="1"/>
    <col min="4096" max="4096" width="33.625" style="1" customWidth="1"/>
    <col min="4097" max="4097" width="31.25" style="1" customWidth="1"/>
    <col min="4098" max="4098" width="17.75" style="1" customWidth="1"/>
    <col min="4099" max="4099" width="13.875" style="1" customWidth="1"/>
    <col min="4100" max="4349" width="8.125" style="1" customWidth="1"/>
    <col min="4350" max="4351" width="8.25" style="1"/>
    <col min="4352" max="4352" width="33.625" style="1" customWidth="1"/>
    <col min="4353" max="4353" width="31.25" style="1" customWidth="1"/>
    <col min="4354" max="4354" width="17.75" style="1" customWidth="1"/>
    <col min="4355" max="4355" width="13.875" style="1" customWidth="1"/>
    <col min="4356" max="4605" width="8.125" style="1" customWidth="1"/>
    <col min="4606" max="4607" width="8.25" style="1"/>
    <col min="4608" max="4608" width="33.625" style="1" customWidth="1"/>
    <col min="4609" max="4609" width="31.25" style="1" customWidth="1"/>
    <col min="4610" max="4610" width="17.75" style="1" customWidth="1"/>
    <col min="4611" max="4611" width="13.875" style="1" customWidth="1"/>
    <col min="4612" max="4861" width="8.125" style="1" customWidth="1"/>
    <col min="4862" max="4863" width="8.25" style="1"/>
    <col min="4864" max="4864" width="33.625" style="1" customWidth="1"/>
    <col min="4865" max="4865" width="31.25" style="1" customWidth="1"/>
    <col min="4866" max="4866" width="17.75" style="1" customWidth="1"/>
    <col min="4867" max="4867" width="13.875" style="1" customWidth="1"/>
    <col min="4868" max="5117" width="8.125" style="1" customWidth="1"/>
    <col min="5118" max="5119" width="8.25" style="1"/>
    <col min="5120" max="5120" width="33.625" style="1" customWidth="1"/>
    <col min="5121" max="5121" width="31.25" style="1" customWidth="1"/>
    <col min="5122" max="5122" width="17.75" style="1" customWidth="1"/>
    <col min="5123" max="5123" width="13.875" style="1" customWidth="1"/>
    <col min="5124" max="5373" width="8.125" style="1" customWidth="1"/>
    <col min="5374" max="5375" width="8.25" style="1"/>
    <col min="5376" max="5376" width="33.625" style="1" customWidth="1"/>
    <col min="5377" max="5377" width="31.25" style="1" customWidth="1"/>
    <col min="5378" max="5378" width="17.75" style="1" customWidth="1"/>
    <col min="5379" max="5379" width="13.875" style="1" customWidth="1"/>
    <col min="5380" max="5629" width="8.125" style="1" customWidth="1"/>
    <col min="5630" max="5631" width="8.25" style="1"/>
    <col min="5632" max="5632" width="33.625" style="1" customWidth="1"/>
    <col min="5633" max="5633" width="31.25" style="1" customWidth="1"/>
    <col min="5634" max="5634" width="17.75" style="1" customWidth="1"/>
    <col min="5635" max="5635" width="13.875" style="1" customWidth="1"/>
    <col min="5636" max="5885" width="8.125" style="1" customWidth="1"/>
    <col min="5886" max="5887" width="8.25" style="1"/>
    <col min="5888" max="5888" width="33.625" style="1" customWidth="1"/>
    <col min="5889" max="5889" width="31.25" style="1" customWidth="1"/>
    <col min="5890" max="5890" width="17.75" style="1" customWidth="1"/>
    <col min="5891" max="5891" width="13.875" style="1" customWidth="1"/>
    <col min="5892" max="6141" width="8.125" style="1" customWidth="1"/>
    <col min="6142" max="6143" width="8.25" style="1"/>
    <col min="6144" max="6144" width="33.625" style="1" customWidth="1"/>
    <col min="6145" max="6145" width="31.25" style="1" customWidth="1"/>
    <col min="6146" max="6146" width="17.75" style="1" customWidth="1"/>
    <col min="6147" max="6147" width="13.875" style="1" customWidth="1"/>
    <col min="6148" max="6397" width="8.125" style="1" customWidth="1"/>
    <col min="6398" max="6399" width="8.25" style="1"/>
    <col min="6400" max="6400" width="33.625" style="1" customWidth="1"/>
    <col min="6401" max="6401" width="31.25" style="1" customWidth="1"/>
    <col min="6402" max="6402" width="17.75" style="1" customWidth="1"/>
    <col min="6403" max="6403" width="13.875" style="1" customWidth="1"/>
    <col min="6404" max="6653" width="8.125" style="1" customWidth="1"/>
    <col min="6654" max="6655" width="8.25" style="1"/>
    <col min="6656" max="6656" width="33.625" style="1" customWidth="1"/>
    <col min="6657" max="6657" width="31.25" style="1" customWidth="1"/>
    <col min="6658" max="6658" width="17.75" style="1" customWidth="1"/>
    <col min="6659" max="6659" width="13.875" style="1" customWidth="1"/>
    <col min="6660" max="6909" width="8.125" style="1" customWidth="1"/>
    <col min="6910" max="6911" width="8.25" style="1"/>
    <col min="6912" max="6912" width="33.625" style="1" customWidth="1"/>
    <col min="6913" max="6913" width="31.25" style="1" customWidth="1"/>
    <col min="6914" max="6914" width="17.75" style="1" customWidth="1"/>
    <col min="6915" max="6915" width="13.875" style="1" customWidth="1"/>
    <col min="6916" max="7165" width="8.125" style="1" customWidth="1"/>
    <col min="7166" max="7167" width="8.25" style="1"/>
    <col min="7168" max="7168" width="33.625" style="1" customWidth="1"/>
    <col min="7169" max="7169" width="31.25" style="1" customWidth="1"/>
    <col min="7170" max="7170" width="17.75" style="1" customWidth="1"/>
    <col min="7171" max="7171" width="13.875" style="1" customWidth="1"/>
    <col min="7172" max="7421" width="8.125" style="1" customWidth="1"/>
    <col min="7422" max="7423" width="8.25" style="1"/>
    <col min="7424" max="7424" width="33.625" style="1" customWidth="1"/>
    <col min="7425" max="7425" width="31.25" style="1" customWidth="1"/>
    <col min="7426" max="7426" width="17.75" style="1" customWidth="1"/>
    <col min="7427" max="7427" width="13.875" style="1" customWidth="1"/>
    <col min="7428" max="7677" width="8.125" style="1" customWidth="1"/>
    <col min="7678" max="7679" width="8.25" style="1"/>
    <col min="7680" max="7680" width="33.625" style="1" customWidth="1"/>
    <col min="7681" max="7681" width="31.25" style="1" customWidth="1"/>
    <col min="7682" max="7682" width="17.75" style="1" customWidth="1"/>
    <col min="7683" max="7683" width="13.875" style="1" customWidth="1"/>
    <col min="7684" max="7933" width="8.125" style="1" customWidth="1"/>
    <col min="7934" max="7935" width="8.25" style="1"/>
    <col min="7936" max="7936" width="33.625" style="1" customWidth="1"/>
    <col min="7937" max="7937" width="31.25" style="1" customWidth="1"/>
    <col min="7938" max="7938" width="17.75" style="1" customWidth="1"/>
    <col min="7939" max="7939" width="13.875" style="1" customWidth="1"/>
    <col min="7940" max="8189" width="8.125" style="1" customWidth="1"/>
    <col min="8190" max="8191" width="8.25" style="1"/>
    <col min="8192" max="8192" width="33.625" style="1" customWidth="1"/>
    <col min="8193" max="8193" width="31.25" style="1" customWidth="1"/>
    <col min="8194" max="8194" width="17.75" style="1" customWidth="1"/>
    <col min="8195" max="8195" width="13.875" style="1" customWidth="1"/>
    <col min="8196" max="8445" width="8.125" style="1" customWidth="1"/>
    <col min="8446" max="8447" width="8.25" style="1"/>
    <col min="8448" max="8448" width="33.625" style="1" customWidth="1"/>
    <col min="8449" max="8449" width="31.25" style="1" customWidth="1"/>
    <col min="8450" max="8450" width="17.75" style="1" customWidth="1"/>
    <col min="8451" max="8451" width="13.875" style="1" customWidth="1"/>
    <col min="8452" max="8701" width="8.125" style="1" customWidth="1"/>
    <col min="8702" max="8703" width="8.25" style="1"/>
    <col min="8704" max="8704" width="33.625" style="1" customWidth="1"/>
    <col min="8705" max="8705" width="31.25" style="1" customWidth="1"/>
    <col min="8706" max="8706" width="17.75" style="1" customWidth="1"/>
    <col min="8707" max="8707" width="13.875" style="1" customWidth="1"/>
    <col min="8708" max="8957" width="8.125" style="1" customWidth="1"/>
    <col min="8958" max="8959" width="8.25" style="1"/>
    <col min="8960" max="8960" width="33.625" style="1" customWidth="1"/>
    <col min="8961" max="8961" width="31.25" style="1" customWidth="1"/>
    <col min="8962" max="8962" width="17.75" style="1" customWidth="1"/>
    <col min="8963" max="8963" width="13.875" style="1" customWidth="1"/>
    <col min="8964" max="9213" width="8.125" style="1" customWidth="1"/>
    <col min="9214" max="9215" width="8.25" style="1"/>
    <col min="9216" max="9216" width="33.625" style="1" customWidth="1"/>
    <col min="9217" max="9217" width="31.25" style="1" customWidth="1"/>
    <col min="9218" max="9218" width="17.75" style="1" customWidth="1"/>
    <col min="9219" max="9219" width="13.875" style="1" customWidth="1"/>
    <col min="9220" max="9469" width="8.125" style="1" customWidth="1"/>
    <col min="9470" max="9471" width="8.25" style="1"/>
    <col min="9472" max="9472" width="33.625" style="1" customWidth="1"/>
    <col min="9473" max="9473" width="31.25" style="1" customWidth="1"/>
    <col min="9474" max="9474" width="17.75" style="1" customWidth="1"/>
    <col min="9475" max="9475" width="13.875" style="1" customWidth="1"/>
    <col min="9476" max="9725" width="8.125" style="1" customWidth="1"/>
    <col min="9726" max="9727" width="8.25" style="1"/>
    <col min="9728" max="9728" width="33.625" style="1" customWidth="1"/>
    <col min="9729" max="9729" width="31.25" style="1" customWidth="1"/>
    <col min="9730" max="9730" width="17.75" style="1" customWidth="1"/>
    <col min="9731" max="9731" width="13.875" style="1" customWidth="1"/>
    <col min="9732" max="9981" width="8.125" style="1" customWidth="1"/>
    <col min="9982" max="9983" width="8.25" style="1"/>
    <col min="9984" max="9984" width="33.625" style="1" customWidth="1"/>
    <col min="9985" max="9985" width="31.25" style="1" customWidth="1"/>
    <col min="9986" max="9986" width="17.75" style="1" customWidth="1"/>
    <col min="9987" max="9987" width="13.875" style="1" customWidth="1"/>
    <col min="9988" max="10237" width="8.125" style="1" customWidth="1"/>
    <col min="10238" max="10239" width="8.25" style="1"/>
    <col min="10240" max="10240" width="33.625" style="1" customWidth="1"/>
    <col min="10241" max="10241" width="31.25" style="1" customWidth="1"/>
    <col min="10242" max="10242" width="17.75" style="1" customWidth="1"/>
    <col min="10243" max="10243" width="13.875" style="1" customWidth="1"/>
    <col min="10244" max="10493" width="8.125" style="1" customWidth="1"/>
    <col min="10494" max="10495" width="8.25" style="1"/>
    <col min="10496" max="10496" width="33.625" style="1" customWidth="1"/>
    <col min="10497" max="10497" width="31.25" style="1" customWidth="1"/>
    <col min="10498" max="10498" width="17.75" style="1" customWidth="1"/>
    <col min="10499" max="10499" width="13.875" style="1" customWidth="1"/>
    <col min="10500" max="10749" width="8.125" style="1" customWidth="1"/>
    <col min="10750" max="10751" width="8.25" style="1"/>
    <col min="10752" max="10752" width="33.625" style="1" customWidth="1"/>
    <col min="10753" max="10753" width="31.25" style="1" customWidth="1"/>
    <col min="10754" max="10754" width="17.75" style="1" customWidth="1"/>
    <col min="10755" max="10755" width="13.875" style="1" customWidth="1"/>
    <col min="10756" max="11005" width="8.125" style="1" customWidth="1"/>
    <col min="11006" max="11007" width="8.25" style="1"/>
    <col min="11008" max="11008" width="33.625" style="1" customWidth="1"/>
    <col min="11009" max="11009" width="31.25" style="1" customWidth="1"/>
    <col min="11010" max="11010" width="17.75" style="1" customWidth="1"/>
    <col min="11011" max="11011" width="13.875" style="1" customWidth="1"/>
    <col min="11012" max="11261" width="8.125" style="1" customWidth="1"/>
    <col min="11262" max="11263" width="8.25" style="1"/>
    <col min="11264" max="11264" width="33.625" style="1" customWidth="1"/>
    <col min="11265" max="11265" width="31.25" style="1" customWidth="1"/>
    <col min="11266" max="11266" width="17.75" style="1" customWidth="1"/>
    <col min="11267" max="11267" width="13.875" style="1" customWidth="1"/>
    <col min="11268" max="11517" width="8.125" style="1" customWidth="1"/>
    <col min="11518" max="11519" width="8.25" style="1"/>
    <col min="11520" max="11520" width="33.625" style="1" customWidth="1"/>
    <col min="11521" max="11521" width="31.25" style="1" customWidth="1"/>
    <col min="11522" max="11522" width="17.75" style="1" customWidth="1"/>
    <col min="11523" max="11523" width="13.875" style="1" customWidth="1"/>
    <col min="11524" max="11773" width="8.125" style="1" customWidth="1"/>
    <col min="11774" max="11775" width="8.25" style="1"/>
    <col min="11776" max="11776" width="33.625" style="1" customWidth="1"/>
    <col min="11777" max="11777" width="31.25" style="1" customWidth="1"/>
    <col min="11778" max="11778" width="17.75" style="1" customWidth="1"/>
    <col min="11779" max="11779" width="13.875" style="1" customWidth="1"/>
    <col min="11780" max="12029" width="8.125" style="1" customWidth="1"/>
    <col min="12030" max="12031" width="8.25" style="1"/>
    <col min="12032" max="12032" width="33.625" style="1" customWidth="1"/>
    <col min="12033" max="12033" width="31.25" style="1" customWidth="1"/>
    <col min="12034" max="12034" width="17.75" style="1" customWidth="1"/>
    <col min="12035" max="12035" width="13.875" style="1" customWidth="1"/>
    <col min="12036" max="12285" width="8.125" style="1" customWidth="1"/>
    <col min="12286" max="12287" width="8.25" style="1"/>
    <col min="12288" max="12288" width="33.625" style="1" customWidth="1"/>
    <col min="12289" max="12289" width="31.25" style="1" customWidth="1"/>
    <col min="12290" max="12290" width="17.75" style="1" customWidth="1"/>
    <col min="12291" max="12291" width="13.875" style="1" customWidth="1"/>
    <col min="12292" max="12541" width="8.125" style="1" customWidth="1"/>
    <col min="12542" max="12543" width="8.25" style="1"/>
    <col min="12544" max="12544" width="33.625" style="1" customWidth="1"/>
    <col min="12545" max="12545" width="31.25" style="1" customWidth="1"/>
    <col min="12546" max="12546" width="17.75" style="1" customWidth="1"/>
    <col min="12547" max="12547" width="13.875" style="1" customWidth="1"/>
    <col min="12548" max="12797" width="8.125" style="1" customWidth="1"/>
    <col min="12798" max="12799" width="8.25" style="1"/>
    <col min="12800" max="12800" width="33.625" style="1" customWidth="1"/>
    <col min="12801" max="12801" width="31.25" style="1" customWidth="1"/>
    <col min="12802" max="12802" width="17.75" style="1" customWidth="1"/>
    <col min="12803" max="12803" width="13.875" style="1" customWidth="1"/>
    <col min="12804" max="13053" width="8.125" style="1" customWidth="1"/>
    <col min="13054" max="13055" width="8.25" style="1"/>
    <col min="13056" max="13056" width="33.625" style="1" customWidth="1"/>
    <col min="13057" max="13057" width="31.25" style="1" customWidth="1"/>
    <col min="13058" max="13058" width="17.75" style="1" customWidth="1"/>
    <col min="13059" max="13059" width="13.875" style="1" customWidth="1"/>
    <col min="13060" max="13309" width="8.125" style="1" customWidth="1"/>
    <col min="13310" max="13311" width="8.25" style="1"/>
    <col min="13312" max="13312" width="33.625" style="1" customWidth="1"/>
    <col min="13313" max="13313" width="31.25" style="1" customWidth="1"/>
    <col min="13314" max="13314" width="17.75" style="1" customWidth="1"/>
    <col min="13315" max="13315" width="13.875" style="1" customWidth="1"/>
    <col min="13316" max="13565" width="8.125" style="1" customWidth="1"/>
    <col min="13566" max="13567" width="8.25" style="1"/>
    <col min="13568" max="13568" width="33.625" style="1" customWidth="1"/>
    <col min="13569" max="13569" width="31.25" style="1" customWidth="1"/>
    <col min="13570" max="13570" width="17.75" style="1" customWidth="1"/>
    <col min="13571" max="13571" width="13.875" style="1" customWidth="1"/>
    <col min="13572" max="13821" width="8.125" style="1" customWidth="1"/>
    <col min="13822" max="13823" width="8.25" style="1"/>
    <col min="13824" max="13824" width="33.625" style="1" customWidth="1"/>
    <col min="13825" max="13825" width="31.25" style="1" customWidth="1"/>
    <col min="13826" max="13826" width="17.75" style="1" customWidth="1"/>
    <col min="13827" max="13827" width="13.875" style="1" customWidth="1"/>
    <col min="13828" max="14077" width="8.125" style="1" customWidth="1"/>
    <col min="14078" max="14079" width="8.25" style="1"/>
    <col min="14080" max="14080" width="33.625" style="1" customWidth="1"/>
    <col min="14081" max="14081" width="31.25" style="1" customWidth="1"/>
    <col min="14082" max="14082" width="17.75" style="1" customWidth="1"/>
    <col min="14083" max="14083" width="13.875" style="1" customWidth="1"/>
    <col min="14084" max="14333" width="8.125" style="1" customWidth="1"/>
    <col min="14334" max="14335" width="8.25" style="1"/>
    <col min="14336" max="14336" width="33.625" style="1" customWidth="1"/>
    <col min="14337" max="14337" width="31.25" style="1" customWidth="1"/>
    <col min="14338" max="14338" width="17.75" style="1" customWidth="1"/>
    <col min="14339" max="14339" width="13.875" style="1" customWidth="1"/>
    <col min="14340" max="14589" width="8.125" style="1" customWidth="1"/>
    <col min="14590" max="14591" width="8.25" style="1"/>
    <col min="14592" max="14592" width="33.625" style="1" customWidth="1"/>
    <col min="14593" max="14593" width="31.25" style="1" customWidth="1"/>
    <col min="14594" max="14594" width="17.75" style="1" customWidth="1"/>
    <col min="14595" max="14595" width="13.875" style="1" customWidth="1"/>
    <col min="14596" max="14845" width="8.125" style="1" customWidth="1"/>
    <col min="14846" max="14847" width="8.25" style="1"/>
    <col min="14848" max="14848" width="33.625" style="1" customWidth="1"/>
    <col min="14849" max="14849" width="31.25" style="1" customWidth="1"/>
    <col min="14850" max="14850" width="17.75" style="1" customWidth="1"/>
    <col min="14851" max="14851" width="13.875" style="1" customWidth="1"/>
    <col min="14852" max="15101" width="8.125" style="1" customWidth="1"/>
    <col min="15102" max="15103" width="8.25" style="1"/>
    <col min="15104" max="15104" width="33.625" style="1" customWidth="1"/>
    <col min="15105" max="15105" width="31.25" style="1" customWidth="1"/>
    <col min="15106" max="15106" width="17.75" style="1" customWidth="1"/>
    <col min="15107" max="15107" width="13.875" style="1" customWidth="1"/>
    <col min="15108" max="15357" width="8.125" style="1" customWidth="1"/>
    <col min="15358" max="15359" width="8.25" style="1"/>
    <col min="15360" max="15360" width="33.625" style="1" customWidth="1"/>
    <col min="15361" max="15361" width="31.25" style="1" customWidth="1"/>
    <col min="15362" max="15362" width="17.75" style="1" customWidth="1"/>
    <col min="15363" max="15363" width="13.875" style="1" customWidth="1"/>
    <col min="15364" max="15613" width="8.125" style="1" customWidth="1"/>
    <col min="15614" max="15615" width="8.25" style="1"/>
    <col min="15616" max="15616" width="33.625" style="1" customWidth="1"/>
    <col min="15617" max="15617" width="31.25" style="1" customWidth="1"/>
    <col min="15618" max="15618" width="17.75" style="1" customWidth="1"/>
    <col min="15619" max="15619" width="13.875" style="1" customWidth="1"/>
    <col min="15620" max="15869" width="8.125" style="1" customWidth="1"/>
    <col min="15870" max="15871" width="8.25" style="1"/>
    <col min="15872" max="15872" width="33.625" style="1" customWidth="1"/>
    <col min="15873" max="15873" width="31.25" style="1" customWidth="1"/>
    <col min="15874" max="15874" width="17.75" style="1" customWidth="1"/>
    <col min="15875" max="15875" width="13.875" style="1" customWidth="1"/>
    <col min="15876" max="16125" width="8.125" style="1" customWidth="1"/>
    <col min="16126" max="16127" width="8.25" style="1"/>
    <col min="16128" max="16128" width="33.625" style="1" customWidth="1"/>
    <col min="16129" max="16129" width="31.25" style="1" customWidth="1"/>
    <col min="16130" max="16130" width="17.75" style="1" customWidth="1"/>
    <col min="16131" max="16131" width="13.875" style="1" customWidth="1"/>
    <col min="16132" max="16381" width="8.125" style="1" customWidth="1"/>
    <col min="16382" max="16384" width="8.25" style="1"/>
  </cols>
  <sheetData>
    <row r="1" spans="1:5" ht="21" customHeight="1">
      <c r="A1" s="389" t="s">
        <v>338</v>
      </c>
      <c r="B1" s="389"/>
      <c r="C1" s="389"/>
      <c r="D1" s="389"/>
      <c r="E1" s="389"/>
    </row>
    <row r="2" spans="1:5" ht="18" customHeight="1">
      <c r="A2" s="392" t="s">
        <v>266</v>
      </c>
      <c r="B2" s="392"/>
      <c r="C2" s="392"/>
      <c r="D2" s="392"/>
      <c r="E2" s="392"/>
    </row>
    <row r="3" spans="1:5">
      <c r="A3" s="180"/>
      <c r="B3" s="180"/>
      <c r="C3" s="180"/>
      <c r="D3" s="180"/>
      <c r="E3" s="181" t="s">
        <v>267</v>
      </c>
    </row>
    <row r="4" spans="1:5" s="5" customFormat="1" ht="25.5" customHeight="1">
      <c r="A4" s="182" t="s">
        <v>0</v>
      </c>
      <c r="B4" s="182" t="s">
        <v>12</v>
      </c>
      <c r="C4" s="182" t="s">
        <v>268</v>
      </c>
      <c r="D4" s="182" t="s">
        <v>13</v>
      </c>
      <c r="E4" s="182" t="s">
        <v>9</v>
      </c>
    </row>
    <row r="5" spans="1:5" s="9" customFormat="1" ht="21.75" customHeight="1">
      <c r="A5" s="6">
        <v>1</v>
      </c>
      <c r="B5" s="183" t="s">
        <v>269</v>
      </c>
      <c r="C5" s="6" t="s">
        <v>270</v>
      </c>
      <c r="D5" s="184">
        <f>'Lương CG'!H11</f>
        <v>43380000</v>
      </c>
      <c r="E5" s="6" t="s">
        <v>271</v>
      </c>
    </row>
    <row r="6" spans="1:5" s="9" customFormat="1" ht="21.75" customHeight="1">
      <c r="A6" s="7">
        <v>2</v>
      </c>
      <c r="B6" s="185" t="s">
        <v>272</v>
      </c>
      <c r="C6" s="7" t="s">
        <v>273</v>
      </c>
      <c r="D6" s="186">
        <f>50%*D5</f>
        <v>21690000</v>
      </c>
      <c r="E6" s="7" t="s">
        <v>274</v>
      </c>
    </row>
    <row r="7" spans="1:5" s="9" customFormat="1" ht="21.75" customHeight="1">
      <c r="A7" s="7">
        <v>3</v>
      </c>
      <c r="B7" s="185" t="s">
        <v>1</v>
      </c>
      <c r="C7" s="7"/>
      <c r="D7" s="186">
        <v>0</v>
      </c>
      <c r="E7" s="7" t="s">
        <v>275</v>
      </c>
    </row>
    <row r="8" spans="1:5" s="9" customFormat="1" ht="21.75" customHeight="1">
      <c r="A8" s="7">
        <v>4</v>
      </c>
      <c r="B8" s="185" t="s">
        <v>276</v>
      </c>
      <c r="C8" s="7" t="s">
        <v>277</v>
      </c>
      <c r="D8" s="186">
        <f>6%*(D5+D6)</f>
        <v>3904200</v>
      </c>
      <c r="E8" s="7" t="s">
        <v>278</v>
      </c>
    </row>
    <row r="9" spans="1:5" s="9" customFormat="1" ht="21.75" customHeight="1">
      <c r="A9" s="7">
        <v>5</v>
      </c>
      <c r="B9" s="185" t="s">
        <v>279</v>
      </c>
      <c r="C9" s="7" t="s">
        <v>280</v>
      </c>
      <c r="D9" s="186">
        <f>8%*(D5+D6+D7+D8)</f>
        <v>5517936</v>
      </c>
      <c r="E9" s="7" t="s">
        <v>281</v>
      </c>
    </row>
    <row r="10" spans="1:5" s="9" customFormat="1" ht="21.75" customHeight="1">
      <c r="A10" s="187">
        <v>6</v>
      </c>
      <c r="B10" s="188" t="s">
        <v>282</v>
      </c>
      <c r="C10" s="187" t="s">
        <v>283</v>
      </c>
      <c r="D10" s="189">
        <f>0%*(D5+D6+D7+D8+D9)</f>
        <v>0</v>
      </c>
      <c r="E10" s="187" t="s">
        <v>284</v>
      </c>
    </row>
    <row r="11" spans="1:5" s="45" customFormat="1" ht="22.5" customHeight="1">
      <c r="A11" s="182"/>
      <c r="B11" s="190" t="s">
        <v>14</v>
      </c>
      <c r="C11" s="182" t="s">
        <v>285</v>
      </c>
      <c r="D11" s="191">
        <f>ROUND(SUM(D5:D10),0)</f>
        <v>74492136</v>
      </c>
      <c r="E11" s="182" t="s">
        <v>286</v>
      </c>
    </row>
    <row r="12" spans="1:5" s="5" customFormat="1">
      <c r="A12" s="192"/>
      <c r="B12" s="192"/>
      <c r="C12" s="192"/>
      <c r="D12" s="192"/>
      <c r="E12" s="192"/>
    </row>
    <row r="13" spans="1:5">
      <c r="D13" s="11"/>
    </row>
    <row r="14" spans="1:5">
      <c r="D14" s="194">
        <f>'Tổng hợp'!J8/'Tổng hợp'!J7</f>
        <v>0.25649357410602719</v>
      </c>
    </row>
  </sheetData>
  <mergeCells count="2">
    <mergeCell ref="A1:E1"/>
    <mergeCell ref="A2:E2"/>
  </mergeCells>
  <printOptions horizontalCentered="1"/>
  <pageMargins left="0.78740157480314965" right="0.39370078740157483" top="0.39370078740157483" bottom="0.39370078740157483" header="0.19685039370078741" footer="0.19685039370078741"/>
  <pageSetup paperSize="9" orientation="landscape"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K43"/>
  <sheetViews>
    <sheetView view="pageBreakPreview" topLeftCell="A2" zoomScaleNormal="115" zoomScaleSheetLayoutView="100" workbookViewId="0">
      <selection activeCell="G14" sqref="G14"/>
    </sheetView>
  </sheetViews>
  <sheetFormatPr defaultColWidth="9" defaultRowHeight="15.75"/>
  <cols>
    <col min="1" max="1" width="4.625" style="1" bestFit="1" customWidth="1"/>
    <col min="2" max="2" width="14.125" style="1" customWidth="1"/>
    <col min="3" max="3" width="23.5" style="1" customWidth="1"/>
    <col min="4" max="4" width="11.25" style="1" customWidth="1"/>
    <col min="5" max="6" width="12" style="1" customWidth="1"/>
    <col min="7" max="7" width="12.75" style="193" customWidth="1"/>
    <col min="8" max="8" width="15.125" style="230" bestFit="1" customWidth="1"/>
    <col min="9" max="9" width="9" style="1"/>
    <col min="10" max="10" width="12.625" style="198" bestFit="1" customWidth="1"/>
    <col min="11" max="11" width="13.75" style="198" bestFit="1" customWidth="1"/>
    <col min="12" max="253" width="9" style="1"/>
    <col min="254" max="254" width="4.625" style="1" bestFit="1" customWidth="1"/>
    <col min="255" max="255" width="12.125" style="1" customWidth="1"/>
    <col min="256" max="256" width="17.875" style="1" customWidth="1"/>
    <col min="257" max="259" width="0" style="1" hidden="1" customWidth="1"/>
    <col min="260" max="260" width="12.875" style="1" customWidth="1"/>
    <col min="261" max="261" width="15.875" style="1" customWidth="1"/>
    <col min="262" max="262" width="12.75" style="1" customWidth="1"/>
    <col min="263" max="263" width="15.125" style="1" bestFit="1" customWidth="1"/>
    <col min="264" max="264" width="1.625" style="1" customWidth="1"/>
    <col min="265" max="509" width="9" style="1"/>
    <col min="510" max="510" width="4.625" style="1" bestFit="1" customWidth="1"/>
    <col min="511" max="511" width="12.125" style="1" customWidth="1"/>
    <col min="512" max="512" width="17.875" style="1" customWidth="1"/>
    <col min="513" max="515" width="0" style="1" hidden="1" customWidth="1"/>
    <col min="516" max="516" width="12.875" style="1" customWidth="1"/>
    <col min="517" max="517" width="15.875" style="1" customWidth="1"/>
    <col min="518" max="518" width="12.75" style="1" customWidth="1"/>
    <col min="519" max="519" width="15.125" style="1" bestFit="1" customWidth="1"/>
    <col min="520" max="520" width="1.625" style="1" customWidth="1"/>
    <col min="521" max="765" width="9" style="1"/>
    <col min="766" max="766" width="4.625" style="1" bestFit="1" customWidth="1"/>
    <col min="767" max="767" width="12.125" style="1" customWidth="1"/>
    <col min="768" max="768" width="17.875" style="1" customWidth="1"/>
    <col min="769" max="771" width="0" style="1" hidden="1" customWidth="1"/>
    <col min="772" max="772" width="12.875" style="1" customWidth="1"/>
    <col min="773" max="773" width="15.875" style="1" customWidth="1"/>
    <col min="774" max="774" width="12.75" style="1" customWidth="1"/>
    <col min="775" max="775" width="15.125" style="1" bestFit="1" customWidth="1"/>
    <col min="776" max="776" width="1.625" style="1" customWidth="1"/>
    <col min="777" max="1021" width="9" style="1"/>
    <col min="1022" max="1022" width="4.625" style="1" bestFit="1" customWidth="1"/>
    <col min="1023" max="1023" width="12.125" style="1" customWidth="1"/>
    <col min="1024" max="1024" width="17.875" style="1" customWidth="1"/>
    <col min="1025" max="1027" width="0" style="1" hidden="1" customWidth="1"/>
    <col min="1028" max="1028" width="12.875" style="1" customWidth="1"/>
    <col min="1029" max="1029" width="15.875" style="1" customWidth="1"/>
    <col min="1030" max="1030" width="12.75" style="1" customWidth="1"/>
    <col min="1031" max="1031" width="15.125" style="1" bestFit="1" customWidth="1"/>
    <col min="1032" max="1032" width="1.625" style="1" customWidth="1"/>
    <col min="1033" max="1277" width="9" style="1"/>
    <col min="1278" max="1278" width="4.625" style="1" bestFit="1" customWidth="1"/>
    <col min="1279" max="1279" width="12.125" style="1" customWidth="1"/>
    <col min="1280" max="1280" width="17.875" style="1" customWidth="1"/>
    <col min="1281" max="1283" width="0" style="1" hidden="1" customWidth="1"/>
    <col min="1284" max="1284" width="12.875" style="1" customWidth="1"/>
    <col min="1285" max="1285" width="15.875" style="1" customWidth="1"/>
    <col min="1286" max="1286" width="12.75" style="1" customWidth="1"/>
    <col min="1287" max="1287" width="15.125" style="1" bestFit="1" customWidth="1"/>
    <col min="1288" max="1288" width="1.625" style="1" customWidth="1"/>
    <col min="1289" max="1533" width="9" style="1"/>
    <col min="1534" max="1534" width="4.625" style="1" bestFit="1" customWidth="1"/>
    <col min="1535" max="1535" width="12.125" style="1" customWidth="1"/>
    <col min="1536" max="1536" width="17.875" style="1" customWidth="1"/>
    <col min="1537" max="1539" width="0" style="1" hidden="1" customWidth="1"/>
    <col min="1540" max="1540" width="12.875" style="1" customWidth="1"/>
    <col min="1541" max="1541" width="15.875" style="1" customWidth="1"/>
    <col min="1542" max="1542" width="12.75" style="1" customWidth="1"/>
    <col min="1543" max="1543" width="15.125" style="1" bestFit="1" customWidth="1"/>
    <col min="1544" max="1544" width="1.625" style="1" customWidth="1"/>
    <col min="1545" max="1789" width="9" style="1"/>
    <col min="1790" max="1790" width="4.625" style="1" bestFit="1" customWidth="1"/>
    <col min="1791" max="1791" width="12.125" style="1" customWidth="1"/>
    <col min="1792" max="1792" width="17.875" style="1" customWidth="1"/>
    <col min="1793" max="1795" width="0" style="1" hidden="1" customWidth="1"/>
    <col min="1796" max="1796" width="12.875" style="1" customWidth="1"/>
    <col min="1797" max="1797" width="15.875" style="1" customWidth="1"/>
    <col min="1798" max="1798" width="12.75" style="1" customWidth="1"/>
    <col min="1799" max="1799" width="15.125" style="1" bestFit="1" customWidth="1"/>
    <col min="1800" max="1800" width="1.625" style="1" customWidth="1"/>
    <col min="1801" max="2045" width="9" style="1"/>
    <col min="2046" max="2046" width="4.625" style="1" bestFit="1" customWidth="1"/>
    <col min="2047" max="2047" width="12.125" style="1" customWidth="1"/>
    <col min="2048" max="2048" width="17.875" style="1" customWidth="1"/>
    <col min="2049" max="2051" width="0" style="1" hidden="1" customWidth="1"/>
    <col min="2052" max="2052" width="12.875" style="1" customWidth="1"/>
    <col min="2053" max="2053" width="15.875" style="1" customWidth="1"/>
    <col min="2054" max="2054" width="12.75" style="1" customWidth="1"/>
    <col min="2055" max="2055" width="15.125" style="1" bestFit="1" customWidth="1"/>
    <col min="2056" max="2056" width="1.625" style="1" customWidth="1"/>
    <col min="2057" max="2301" width="9" style="1"/>
    <col min="2302" max="2302" width="4.625" style="1" bestFit="1" customWidth="1"/>
    <col min="2303" max="2303" width="12.125" style="1" customWidth="1"/>
    <col min="2304" max="2304" width="17.875" style="1" customWidth="1"/>
    <col min="2305" max="2307" width="0" style="1" hidden="1" customWidth="1"/>
    <col min="2308" max="2308" width="12.875" style="1" customWidth="1"/>
    <col min="2309" max="2309" width="15.875" style="1" customWidth="1"/>
    <col min="2310" max="2310" width="12.75" style="1" customWidth="1"/>
    <col min="2311" max="2311" width="15.125" style="1" bestFit="1" customWidth="1"/>
    <col min="2312" max="2312" width="1.625" style="1" customWidth="1"/>
    <col min="2313" max="2557" width="9" style="1"/>
    <col min="2558" max="2558" width="4.625" style="1" bestFit="1" customWidth="1"/>
    <col min="2559" max="2559" width="12.125" style="1" customWidth="1"/>
    <col min="2560" max="2560" width="17.875" style="1" customWidth="1"/>
    <col min="2561" max="2563" width="0" style="1" hidden="1" customWidth="1"/>
    <col min="2564" max="2564" width="12.875" style="1" customWidth="1"/>
    <col min="2565" max="2565" width="15.875" style="1" customWidth="1"/>
    <col min="2566" max="2566" width="12.75" style="1" customWidth="1"/>
    <col min="2567" max="2567" width="15.125" style="1" bestFit="1" customWidth="1"/>
    <col min="2568" max="2568" width="1.625" style="1" customWidth="1"/>
    <col min="2569" max="2813" width="9" style="1"/>
    <col min="2814" max="2814" width="4.625" style="1" bestFit="1" customWidth="1"/>
    <col min="2815" max="2815" width="12.125" style="1" customWidth="1"/>
    <col min="2816" max="2816" width="17.875" style="1" customWidth="1"/>
    <col min="2817" max="2819" width="0" style="1" hidden="1" customWidth="1"/>
    <col min="2820" max="2820" width="12.875" style="1" customWidth="1"/>
    <col min="2821" max="2821" width="15.875" style="1" customWidth="1"/>
    <col min="2822" max="2822" width="12.75" style="1" customWidth="1"/>
    <col min="2823" max="2823" width="15.125" style="1" bestFit="1" customWidth="1"/>
    <col min="2824" max="2824" width="1.625" style="1" customWidth="1"/>
    <col min="2825" max="3069" width="9" style="1"/>
    <col min="3070" max="3070" width="4.625" style="1" bestFit="1" customWidth="1"/>
    <col min="3071" max="3071" width="12.125" style="1" customWidth="1"/>
    <col min="3072" max="3072" width="17.875" style="1" customWidth="1"/>
    <col min="3073" max="3075" width="0" style="1" hidden="1" customWidth="1"/>
    <col min="3076" max="3076" width="12.875" style="1" customWidth="1"/>
    <col min="3077" max="3077" width="15.875" style="1" customWidth="1"/>
    <col min="3078" max="3078" width="12.75" style="1" customWidth="1"/>
    <col min="3079" max="3079" width="15.125" style="1" bestFit="1" customWidth="1"/>
    <col min="3080" max="3080" width="1.625" style="1" customWidth="1"/>
    <col min="3081" max="3325" width="9" style="1"/>
    <col min="3326" max="3326" width="4.625" style="1" bestFit="1" customWidth="1"/>
    <col min="3327" max="3327" width="12.125" style="1" customWidth="1"/>
    <col min="3328" max="3328" width="17.875" style="1" customWidth="1"/>
    <col min="3329" max="3331" width="0" style="1" hidden="1" customWidth="1"/>
    <col min="3332" max="3332" width="12.875" style="1" customWidth="1"/>
    <col min="3333" max="3333" width="15.875" style="1" customWidth="1"/>
    <col min="3334" max="3334" width="12.75" style="1" customWidth="1"/>
    <col min="3335" max="3335" width="15.125" style="1" bestFit="1" customWidth="1"/>
    <col min="3336" max="3336" width="1.625" style="1" customWidth="1"/>
    <col min="3337" max="3581" width="9" style="1"/>
    <col min="3582" max="3582" width="4.625" style="1" bestFit="1" customWidth="1"/>
    <col min="3583" max="3583" width="12.125" style="1" customWidth="1"/>
    <col min="3584" max="3584" width="17.875" style="1" customWidth="1"/>
    <col min="3585" max="3587" width="0" style="1" hidden="1" customWidth="1"/>
    <col min="3588" max="3588" width="12.875" style="1" customWidth="1"/>
    <col min="3589" max="3589" width="15.875" style="1" customWidth="1"/>
    <col min="3590" max="3590" width="12.75" style="1" customWidth="1"/>
    <col min="3591" max="3591" width="15.125" style="1" bestFit="1" customWidth="1"/>
    <col min="3592" max="3592" width="1.625" style="1" customWidth="1"/>
    <col min="3593" max="3837" width="9" style="1"/>
    <col min="3838" max="3838" width="4.625" style="1" bestFit="1" customWidth="1"/>
    <col min="3839" max="3839" width="12.125" style="1" customWidth="1"/>
    <col min="3840" max="3840" width="17.875" style="1" customWidth="1"/>
    <col min="3841" max="3843" width="0" style="1" hidden="1" customWidth="1"/>
    <col min="3844" max="3844" width="12.875" style="1" customWidth="1"/>
    <col min="3845" max="3845" width="15.875" style="1" customWidth="1"/>
    <col min="3846" max="3846" width="12.75" style="1" customWidth="1"/>
    <col min="3847" max="3847" width="15.125" style="1" bestFit="1" customWidth="1"/>
    <col min="3848" max="3848" width="1.625" style="1" customWidth="1"/>
    <col min="3849" max="4093" width="9" style="1"/>
    <col min="4094" max="4094" width="4.625" style="1" bestFit="1" customWidth="1"/>
    <col min="4095" max="4095" width="12.125" style="1" customWidth="1"/>
    <col min="4096" max="4096" width="17.875" style="1" customWidth="1"/>
    <col min="4097" max="4099" width="0" style="1" hidden="1" customWidth="1"/>
    <col min="4100" max="4100" width="12.875" style="1" customWidth="1"/>
    <col min="4101" max="4101" width="15.875" style="1" customWidth="1"/>
    <col min="4102" max="4102" width="12.75" style="1" customWidth="1"/>
    <col min="4103" max="4103" width="15.125" style="1" bestFit="1" customWidth="1"/>
    <col min="4104" max="4104" width="1.625" style="1" customWidth="1"/>
    <col min="4105" max="4349" width="9" style="1"/>
    <col min="4350" max="4350" width="4.625" style="1" bestFit="1" customWidth="1"/>
    <col min="4351" max="4351" width="12.125" style="1" customWidth="1"/>
    <col min="4352" max="4352" width="17.875" style="1" customWidth="1"/>
    <col min="4353" max="4355" width="0" style="1" hidden="1" customWidth="1"/>
    <col min="4356" max="4356" width="12.875" style="1" customWidth="1"/>
    <col min="4357" max="4357" width="15.875" style="1" customWidth="1"/>
    <col min="4358" max="4358" width="12.75" style="1" customWidth="1"/>
    <col min="4359" max="4359" width="15.125" style="1" bestFit="1" customWidth="1"/>
    <col min="4360" max="4360" width="1.625" style="1" customWidth="1"/>
    <col min="4361" max="4605" width="9" style="1"/>
    <col min="4606" max="4606" width="4.625" style="1" bestFit="1" customWidth="1"/>
    <col min="4607" max="4607" width="12.125" style="1" customWidth="1"/>
    <col min="4608" max="4608" width="17.875" style="1" customWidth="1"/>
    <col min="4609" max="4611" width="0" style="1" hidden="1" customWidth="1"/>
    <col min="4612" max="4612" width="12.875" style="1" customWidth="1"/>
    <col min="4613" max="4613" width="15.875" style="1" customWidth="1"/>
    <col min="4614" max="4614" width="12.75" style="1" customWidth="1"/>
    <col min="4615" max="4615" width="15.125" style="1" bestFit="1" customWidth="1"/>
    <col min="4616" max="4616" width="1.625" style="1" customWidth="1"/>
    <col min="4617" max="4861" width="9" style="1"/>
    <col min="4862" max="4862" width="4.625" style="1" bestFit="1" customWidth="1"/>
    <col min="4863" max="4863" width="12.125" style="1" customWidth="1"/>
    <col min="4864" max="4864" width="17.875" style="1" customWidth="1"/>
    <col min="4865" max="4867" width="0" style="1" hidden="1" customWidth="1"/>
    <col min="4868" max="4868" width="12.875" style="1" customWidth="1"/>
    <col min="4869" max="4869" width="15.875" style="1" customWidth="1"/>
    <col min="4870" max="4870" width="12.75" style="1" customWidth="1"/>
    <col min="4871" max="4871" width="15.125" style="1" bestFit="1" customWidth="1"/>
    <col min="4872" max="4872" width="1.625" style="1" customWidth="1"/>
    <col min="4873" max="5117" width="9" style="1"/>
    <col min="5118" max="5118" width="4.625" style="1" bestFit="1" customWidth="1"/>
    <col min="5119" max="5119" width="12.125" style="1" customWidth="1"/>
    <col min="5120" max="5120" width="17.875" style="1" customWidth="1"/>
    <col min="5121" max="5123" width="0" style="1" hidden="1" customWidth="1"/>
    <col min="5124" max="5124" width="12.875" style="1" customWidth="1"/>
    <col min="5125" max="5125" width="15.875" style="1" customWidth="1"/>
    <col min="5126" max="5126" width="12.75" style="1" customWidth="1"/>
    <col min="5127" max="5127" width="15.125" style="1" bestFit="1" customWidth="1"/>
    <col min="5128" max="5128" width="1.625" style="1" customWidth="1"/>
    <col min="5129" max="5373" width="9" style="1"/>
    <col min="5374" max="5374" width="4.625" style="1" bestFit="1" customWidth="1"/>
    <col min="5375" max="5375" width="12.125" style="1" customWidth="1"/>
    <col min="5376" max="5376" width="17.875" style="1" customWidth="1"/>
    <col min="5377" max="5379" width="0" style="1" hidden="1" customWidth="1"/>
    <col min="5380" max="5380" width="12.875" style="1" customWidth="1"/>
    <col min="5381" max="5381" width="15.875" style="1" customWidth="1"/>
    <col min="5382" max="5382" width="12.75" style="1" customWidth="1"/>
    <col min="5383" max="5383" width="15.125" style="1" bestFit="1" customWidth="1"/>
    <col min="5384" max="5384" width="1.625" style="1" customWidth="1"/>
    <col min="5385" max="5629" width="9" style="1"/>
    <col min="5630" max="5630" width="4.625" style="1" bestFit="1" customWidth="1"/>
    <col min="5631" max="5631" width="12.125" style="1" customWidth="1"/>
    <col min="5632" max="5632" width="17.875" style="1" customWidth="1"/>
    <col min="5633" max="5635" width="0" style="1" hidden="1" customWidth="1"/>
    <col min="5636" max="5636" width="12.875" style="1" customWidth="1"/>
    <col min="5637" max="5637" width="15.875" style="1" customWidth="1"/>
    <col min="5638" max="5638" width="12.75" style="1" customWidth="1"/>
    <col min="5639" max="5639" width="15.125" style="1" bestFit="1" customWidth="1"/>
    <col min="5640" max="5640" width="1.625" style="1" customWidth="1"/>
    <col min="5641" max="5885" width="9" style="1"/>
    <col min="5886" max="5886" width="4.625" style="1" bestFit="1" customWidth="1"/>
    <col min="5887" max="5887" width="12.125" style="1" customWidth="1"/>
    <col min="5888" max="5888" width="17.875" style="1" customWidth="1"/>
    <col min="5889" max="5891" width="0" style="1" hidden="1" customWidth="1"/>
    <col min="5892" max="5892" width="12.875" style="1" customWidth="1"/>
    <col min="5893" max="5893" width="15.875" style="1" customWidth="1"/>
    <col min="5894" max="5894" width="12.75" style="1" customWidth="1"/>
    <col min="5895" max="5895" width="15.125" style="1" bestFit="1" customWidth="1"/>
    <col min="5896" max="5896" width="1.625" style="1" customWidth="1"/>
    <col min="5897" max="6141" width="9" style="1"/>
    <col min="6142" max="6142" width="4.625" style="1" bestFit="1" customWidth="1"/>
    <col min="6143" max="6143" width="12.125" style="1" customWidth="1"/>
    <col min="6144" max="6144" width="17.875" style="1" customWidth="1"/>
    <col min="6145" max="6147" width="0" style="1" hidden="1" customWidth="1"/>
    <col min="6148" max="6148" width="12.875" style="1" customWidth="1"/>
    <col min="6149" max="6149" width="15.875" style="1" customWidth="1"/>
    <col min="6150" max="6150" width="12.75" style="1" customWidth="1"/>
    <col min="6151" max="6151" width="15.125" style="1" bestFit="1" customWidth="1"/>
    <col min="6152" max="6152" width="1.625" style="1" customWidth="1"/>
    <col min="6153" max="6397" width="9" style="1"/>
    <col min="6398" max="6398" width="4.625" style="1" bestFit="1" customWidth="1"/>
    <col min="6399" max="6399" width="12.125" style="1" customWidth="1"/>
    <col min="6400" max="6400" width="17.875" style="1" customWidth="1"/>
    <col min="6401" max="6403" width="0" style="1" hidden="1" customWidth="1"/>
    <col min="6404" max="6404" width="12.875" style="1" customWidth="1"/>
    <col min="6405" max="6405" width="15.875" style="1" customWidth="1"/>
    <col min="6406" max="6406" width="12.75" style="1" customWidth="1"/>
    <col min="6407" max="6407" width="15.125" style="1" bestFit="1" customWidth="1"/>
    <col min="6408" max="6408" width="1.625" style="1" customWidth="1"/>
    <col min="6409" max="6653" width="9" style="1"/>
    <col min="6654" max="6654" width="4.625" style="1" bestFit="1" customWidth="1"/>
    <col min="6655" max="6655" width="12.125" style="1" customWidth="1"/>
    <col min="6656" max="6656" width="17.875" style="1" customWidth="1"/>
    <col min="6657" max="6659" width="0" style="1" hidden="1" customWidth="1"/>
    <col min="6660" max="6660" width="12.875" style="1" customWidth="1"/>
    <col min="6661" max="6661" width="15.875" style="1" customWidth="1"/>
    <col min="6662" max="6662" width="12.75" style="1" customWidth="1"/>
    <col min="6663" max="6663" width="15.125" style="1" bestFit="1" customWidth="1"/>
    <col min="6664" max="6664" width="1.625" style="1" customWidth="1"/>
    <col min="6665" max="6909" width="9" style="1"/>
    <col min="6910" max="6910" width="4.625" style="1" bestFit="1" customWidth="1"/>
    <col min="6911" max="6911" width="12.125" style="1" customWidth="1"/>
    <col min="6912" max="6912" width="17.875" style="1" customWidth="1"/>
    <col min="6913" max="6915" width="0" style="1" hidden="1" customWidth="1"/>
    <col min="6916" max="6916" width="12.875" style="1" customWidth="1"/>
    <col min="6917" max="6917" width="15.875" style="1" customWidth="1"/>
    <col min="6918" max="6918" width="12.75" style="1" customWidth="1"/>
    <col min="6919" max="6919" width="15.125" style="1" bestFit="1" customWidth="1"/>
    <col min="6920" max="6920" width="1.625" style="1" customWidth="1"/>
    <col min="6921" max="7165" width="9" style="1"/>
    <col min="7166" max="7166" width="4.625" style="1" bestFit="1" customWidth="1"/>
    <col min="7167" max="7167" width="12.125" style="1" customWidth="1"/>
    <col min="7168" max="7168" width="17.875" style="1" customWidth="1"/>
    <col min="7169" max="7171" width="0" style="1" hidden="1" customWidth="1"/>
    <col min="7172" max="7172" width="12.875" style="1" customWidth="1"/>
    <col min="7173" max="7173" width="15.875" style="1" customWidth="1"/>
    <col min="7174" max="7174" width="12.75" style="1" customWidth="1"/>
    <col min="7175" max="7175" width="15.125" style="1" bestFit="1" customWidth="1"/>
    <col min="7176" max="7176" width="1.625" style="1" customWidth="1"/>
    <col min="7177" max="7421" width="9" style="1"/>
    <col min="7422" max="7422" width="4.625" style="1" bestFit="1" customWidth="1"/>
    <col min="7423" max="7423" width="12.125" style="1" customWidth="1"/>
    <col min="7424" max="7424" width="17.875" style="1" customWidth="1"/>
    <col min="7425" max="7427" width="0" style="1" hidden="1" customWidth="1"/>
    <col min="7428" max="7428" width="12.875" style="1" customWidth="1"/>
    <col min="7429" max="7429" width="15.875" style="1" customWidth="1"/>
    <col min="7430" max="7430" width="12.75" style="1" customWidth="1"/>
    <col min="7431" max="7431" width="15.125" style="1" bestFit="1" customWidth="1"/>
    <col min="7432" max="7432" width="1.625" style="1" customWidth="1"/>
    <col min="7433" max="7677" width="9" style="1"/>
    <col min="7678" max="7678" width="4.625" style="1" bestFit="1" customWidth="1"/>
    <col min="7679" max="7679" width="12.125" style="1" customWidth="1"/>
    <col min="7680" max="7680" width="17.875" style="1" customWidth="1"/>
    <col min="7681" max="7683" width="0" style="1" hidden="1" customWidth="1"/>
    <col min="7684" max="7684" width="12.875" style="1" customWidth="1"/>
    <col min="7685" max="7685" width="15.875" style="1" customWidth="1"/>
    <col min="7686" max="7686" width="12.75" style="1" customWidth="1"/>
    <col min="7687" max="7687" width="15.125" style="1" bestFit="1" customWidth="1"/>
    <col min="7688" max="7688" width="1.625" style="1" customWidth="1"/>
    <col min="7689" max="7933" width="9" style="1"/>
    <col min="7934" max="7934" width="4.625" style="1" bestFit="1" customWidth="1"/>
    <col min="7935" max="7935" width="12.125" style="1" customWidth="1"/>
    <col min="7936" max="7936" width="17.875" style="1" customWidth="1"/>
    <col min="7937" max="7939" width="0" style="1" hidden="1" customWidth="1"/>
    <col min="7940" max="7940" width="12.875" style="1" customWidth="1"/>
    <col min="7941" max="7941" width="15.875" style="1" customWidth="1"/>
    <col min="7942" max="7942" width="12.75" style="1" customWidth="1"/>
    <col min="7943" max="7943" width="15.125" style="1" bestFit="1" customWidth="1"/>
    <col min="7944" max="7944" width="1.625" style="1" customWidth="1"/>
    <col min="7945" max="8189" width="9" style="1"/>
    <col min="8190" max="8190" width="4.625" style="1" bestFit="1" customWidth="1"/>
    <col min="8191" max="8191" width="12.125" style="1" customWidth="1"/>
    <col min="8192" max="8192" width="17.875" style="1" customWidth="1"/>
    <col min="8193" max="8195" width="0" style="1" hidden="1" customWidth="1"/>
    <col min="8196" max="8196" width="12.875" style="1" customWidth="1"/>
    <col min="8197" max="8197" width="15.875" style="1" customWidth="1"/>
    <col min="8198" max="8198" width="12.75" style="1" customWidth="1"/>
    <col min="8199" max="8199" width="15.125" style="1" bestFit="1" customWidth="1"/>
    <col min="8200" max="8200" width="1.625" style="1" customWidth="1"/>
    <col min="8201" max="8445" width="9" style="1"/>
    <col min="8446" max="8446" width="4.625" style="1" bestFit="1" customWidth="1"/>
    <col min="8447" max="8447" width="12.125" style="1" customWidth="1"/>
    <col min="8448" max="8448" width="17.875" style="1" customWidth="1"/>
    <col min="8449" max="8451" width="0" style="1" hidden="1" customWidth="1"/>
    <col min="8452" max="8452" width="12.875" style="1" customWidth="1"/>
    <col min="8453" max="8453" width="15.875" style="1" customWidth="1"/>
    <col min="8454" max="8454" width="12.75" style="1" customWidth="1"/>
    <col min="8455" max="8455" width="15.125" style="1" bestFit="1" customWidth="1"/>
    <col min="8456" max="8456" width="1.625" style="1" customWidth="1"/>
    <col min="8457" max="8701" width="9" style="1"/>
    <col min="8702" max="8702" width="4.625" style="1" bestFit="1" customWidth="1"/>
    <col min="8703" max="8703" width="12.125" style="1" customWidth="1"/>
    <col min="8704" max="8704" width="17.875" style="1" customWidth="1"/>
    <col min="8705" max="8707" width="0" style="1" hidden="1" customWidth="1"/>
    <col min="8708" max="8708" width="12.875" style="1" customWidth="1"/>
    <col min="8709" max="8709" width="15.875" style="1" customWidth="1"/>
    <col min="8710" max="8710" width="12.75" style="1" customWidth="1"/>
    <col min="8711" max="8711" width="15.125" style="1" bestFit="1" customWidth="1"/>
    <col min="8712" max="8712" width="1.625" style="1" customWidth="1"/>
    <col min="8713" max="8957" width="9" style="1"/>
    <col min="8958" max="8958" width="4.625" style="1" bestFit="1" customWidth="1"/>
    <col min="8959" max="8959" width="12.125" style="1" customWidth="1"/>
    <col min="8960" max="8960" width="17.875" style="1" customWidth="1"/>
    <col min="8961" max="8963" width="0" style="1" hidden="1" customWidth="1"/>
    <col min="8964" max="8964" width="12.875" style="1" customWidth="1"/>
    <col min="8965" max="8965" width="15.875" style="1" customWidth="1"/>
    <col min="8966" max="8966" width="12.75" style="1" customWidth="1"/>
    <col min="8967" max="8967" width="15.125" style="1" bestFit="1" customWidth="1"/>
    <col min="8968" max="8968" width="1.625" style="1" customWidth="1"/>
    <col min="8969" max="9213" width="9" style="1"/>
    <col min="9214" max="9214" width="4.625" style="1" bestFit="1" customWidth="1"/>
    <col min="9215" max="9215" width="12.125" style="1" customWidth="1"/>
    <col min="9216" max="9216" width="17.875" style="1" customWidth="1"/>
    <col min="9217" max="9219" width="0" style="1" hidden="1" customWidth="1"/>
    <col min="9220" max="9220" width="12.875" style="1" customWidth="1"/>
    <col min="9221" max="9221" width="15.875" style="1" customWidth="1"/>
    <col min="9222" max="9222" width="12.75" style="1" customWidth="1"/>
    <col min="9223" max="9223" width="15.125" style="1" bestFit="1" customWidth="1"/>
    <col min="9224" max="9224" width="1.625" style="1" customWidth="1"/>
    <col min="9225" max="9469" width="9" style="1"/>
    <col min="9470" max="9470" width="4.625" style="1" bestFit="1" customWidth="1"/>
    <col min="9471" max="9471" width="12.125" style="1" customWidth="1"/>
    <col min="9472" max="9472" width="17.875" style="1" customWidth="1"/>
    <col min="9473" max="9475" width="0" style="1" hidden="1" customWidth="1"/>
    <col min="9476" max="9476" width="12.875" style="1" customWidth="1"/>
    <col min="9477" max="9477" width="15.875" style="1" customWidth="1"/>
    <col min="9478" max="9478" width="12.75" style="1" customWidth="1"/>
    <col min="9479" max="9479" width="15.125" style="1" bestFit="1" customWidth="1"/>
    <col min="9480" max="9480" width="1.625" style="1" customWidth="1"/>
    <col min="9481" max="9725" width="9" style="1"/>
    <col min="9726" max="9726" width="4.625" style="1" bestFit="1" customWidth="1"/>
    <col min="9727" max="9727" width="12.125" style="1" customWidth="1"/>
    <col min="9728" max="9728" width="17.875" style="1" customWidth="1"/>
    <col min="9729" max="9731" width="0" style="1" hidden="1" customWidth="1"/>
    <col min="9732" max="9732" width="12.875" style="1" customWidth="1"/>
    <col min="9733" max="9733" width="15.875" style="1" customWidth="1"/>
    <col min="9734" max="9734" width="12.75" style="1" customWidth="1"/>
    <col min="9735" max="9735" width="15.125" style="1" bestFit="1" customWidth="1"/>
    <col min="9736" max="9736" width="1.625" style="1" customWidth="1"/>
    <col min="9737" max="9981" width="9" style="1"/>
    <col min="9982" max="9982" width="4.625" style="1" bestFit="1" customWidth="1"/>
    <col min="9983" max="9983" width="12.125" style="1" customWidth="1"/>
    <col min="9984" max="9984" width="17.875" style="1" customWidth="1"/>
    <col min="9985" max="9987" width="0" style="1" hidden="1" customWidth="1"/>
    <col min="9988" max="9988" width="12.875" style="1" customWidth="1"/>
    <col min="9989" max="9989" width="15.875" style="1" customWidth="1"/>
    <col min="9990" max="9990" width="12.75" style="1" customWidth="1"/>
    <col min="9991" max="9991" width="15.125" style="1" bestFit="1" customWidth="1"/>
    <col min="9992" max="9992" width="1.625" style="1" customWidth="1"/>
    <col min="9993" max="10237" width="9" style="1"/>
    <col min="10238" max="10238" width="4.625" style="1" bestFit="1" customWidth="1"/>
    <col min="10239" max="10239" width="12.125" style="1" customWidth="1"/>
    <col min="10240" max="10240" width="17.875" style="1" customWidth="1"/>
    <col min="10241" max="10243" width="0" style="1" hidden="1" customWidth="1"/>
    <col min="10244" max="10244" width="12.875" style="1" customWidth="1"/>
    <col min="10245" max="10245" width="15.875" style="1" customWidth="1"/>
    <col min="10246" max="10246" width="12.75" style="1" customWidth="1"/>
    <col min="10247" max="10247" width="15.125" style="1" bestFit="1" customWidth="1"/>
    <col min="10248" max="10248" width="1.625" style="1" customWidth="1"/>
    <col min="10249" max="10493" width="9" style="1"/>
    <col min="10494" max="10494" width="4.625" style="1" bestFit="1" customWidth="1"/>
    <col min="10495" max="10495" width="12.125" style="1" customWidth="1"/>
    <col min="10496" max="10496" width="17.875" style="1" customWidth="1"/>
    <col min="10497" max="10499" width="0" style="1" hidden="1" customWidth="1"/>
    <col min="10500" max="10500" width="12.875" style="1" customWidth="1"/>
    <col min="10501" max="10501" width="15.875" style="1" customWidth="1"/>
    <col min="10502" max="10502" width="12.75" style="1" customWidth="1"/>
    <col min="10503" max="10503" width="15.125" style="1" bestFit="1" customWidth="1"/>
    <col min="10504" max="10504" width="1.625" style="1" customWidth="1"/>
    <col min="10505" max="10749" width="9" style="1"/>
    <col min="10750" max="10750" width="4.625" style="1" bestFit="1" customWidth="1"/>
    <col min="10751" max="10751" width="12.125" style="1" customWidth="1"/>
    <col min="10752" max="10752" width="17.875" style="1" customWidth="1"/>
    <col min="10753" max="10755" width="0" style="1" hidden="1" customWidth="1"/>
    <col min="10756" max="10756" width="12.875" style="1" customWidth="1"/>
    <col min="10757" max="10757" width="15.875" style="1" customWidth="1"/>
    <col min="10758" max="10758" width="12.75" style="1" customWidth="1"/>
    <col min="10759" max="10759" width="15.125" style="1" bestFit="1" customWidth="1"/>
    <col min="10760" max="10760" width="1.625" style="1" customWidth="1"/>
    <col min="10761" max="11005" width="9" style="1"/>
    <col min="11006" max="11006" width="4.625" style="1" bestFit="1" customWidth="1"/>
    <col min="11007" max="11007" width="12.125" style="1" customWidth="1"/>
    <col min="11008" max="11008" width="17.875" style="1" customWidth="1"/>
    <col min="11009" max="11011" width="0" style="1" hidden="1" customWidth="1"/>
    <col min="11012" max="11012" width="12.875" style="1" customWidth="1"/>
    <col min="11013" max="11013" width="15.875" style="1" customWidth="1"/>
    <col min="11014" max="11014" width="12.75" style="1" customWidth="1"/>
    <col min="11015" max="11015" width="15.125" style="1" bestFit="1" customWidth="1"/>
    <col min="11016" max="11016" width="1.625" style="1" customWidth="1"/>
    <col min="11017" max="11261" width="9" style="1"/>
    <col min="11262" max="11262" width="4.625" style="1" bestFit="1" customWidth="1"/>
    <col min="11263" max="11263" width="12.125" style="1" customWidth="1"/>
    <col min="11264" max="11264" width="17.875" style="1" customWidth="1"/>
    <col min="11265" max="11267" width="0" style="1" hidden="1" customWidth="1"/>
    <col min="11268" max="11268" width="12.875" style="1" customWidth="1"/>
    <col min="11269" max="11269" width="15.875" style="1" customWidth="1"/>
    <col min="11270" max="11270" width="12.75" style="1" customWidth="1"/>
    <col min="11271" max="11271" width="15.125" style="1" bestFit="1" customWidth="1"/>
    <col min="11272" max="11272" width="1.625" style="1" customWidth="1"/>
    <col min="11273" max="11517" width="9" style="1"/>
    <col min="11518" max="11518" width="4.625" style="1" bestFit="1" customWidth="1"/>
    <col min="11519" max="11519" width="12.125" style="1" customWidth="1"/>
    <col min="11520" max="11520" width="17.875" style="1" customWidth="1"/>
    <col min="11521" max="11523" width="0" style="1" hidden="1" customWidth="1"/>
    <col min="11524" max="11524" width="12.875" style="1" customWidth="1"/>
    <col min="11525" max="11525" width="15.875" style="1" customWidth="1"/>
    <col min="11526" max="11526" width="12.75" style="1" customWidth="1"/>
    <col min="11527" max="11527" width="15.125" style="1" bestFit="1" customWidth="1"/>
    <col min="11528" max="11528" width="1.625" style="1" customWidth="1"/>
    <col min="11529" max="11773" width="9" style="1"/>
    <col min="11774" max="11774" width="4.625" style="1" bestFit="1" customWidth="1"/>
    <col min="11775" max="11775" width="12.125" style="1" customWidth="1"/>
    <col min="11776" max="11776" width="17.875" style="1" customWidth="1"/>
    <col min="11777" max="11779" width="0" style="1" hidden="1" customWidth="1"/>
    <col min="11780" max="11780" width="12.875" style="1" customWidth="1"/>
    <col min="11781" max="11781" width="15.875" style="1" customWidth="1"/>
    <col min="11782" max="11782" width="12.75" style="1" customWidth="1"/>
    <col min="11783" max="11783" width="15.125" style="1" bestFit="1" customWidth="1"/>
    <col min="11784" max="11784" width="1.625" style="1" customWidth="1"/>
    <col min="11785" max="12029" width="9" style="1"/>
    <col min="12030" max="12030" width="4.625" style="1" bestFit="1" customWidth="1"/>
    <col min="12031" max="12031" width="12.125" style="1" customWidth="1"/>
    <col min="12032" max="12032" width="17.875" style="1" customWidth="1"/>
    <col min="12033" max="12035" width="0" style="1" hidden="1" customWidth="1"/>
    <col min="12036" max="12036" width="12.875" style="1" customWidth="1"/>
    <col min="12037" max="12037" width="15.875" style="1" customWidth="1"/>
    <col min="12038" max="12038" width="12.75" style="1" customWidth="1"/>
    <col min="12039" max="12039" width="15.125" style="1" bestFit="1" customWidth="1"/>
    <col min="12040" max="12040" width="1.625" style="1" customWidth="1"/>
    <col min="12041" max="12285" width="9" style="1"/>
    <col min="12286" max="12286" width="4.625" style="1" bestFit="1" customWidth="1"/>
    <col min="12287" max="12287" width="12.125" style="1" customWidth="1"/>
    <col min="12288" max="12288" width="17.875" style="1" customWidth="1"/>
    <col min="12289" max="12291" width="0" style="1" hidden="1" customWidth="1"/>
    <col min="12292" max="12292" width="12.875" style="1" customWidth="1"/>
    <col min="12293" max="12293" width="15.875" style="1" customWidth="1"/>
    <col min="12294" max="12294" width="12.75" style="1" customWidth="1"/>
    <col min="12295" max="12295" width="15.125" style="1" bestFit="1" customWidth="1"/>
    <col min="12296" max="12296" width="1.625" style="1" customWidth="1"/>
    <col min="12297" max="12541" width="9" style="1"/>
    <col min="12542" max="12542" width="4.625" style="1" bestFit="1" customWidth="1"/>
    <col min="12543" max="12543" width="12.125" style="1" customWidth="1"/>
    <col min="12544" max="12544" width="17.875" style="1" customWidth="1"/>
    <col min="12545" max="12547" width="0" style="1" hidden="1" customWidth="1"/>
    <col min="12548" max="12548" width="12.875" style="1" customWidth="1"/>
    <col min="12549" max="12549" width="15.875" style="1" customWidth="1"/>
    <col min="12550" max="12550" width="12.75" style="1" customWidth="1"/>
    <col min="12551" max="12551" width="15.125" style="1" bestFit="1" customWidth="1"/>
    <col min="12552" max="12552" width="1.625" style="1" customWidth="1"/>
    <col min="12553" max="12797" width="9" style="1"/>
    <col min="12798" max="12798" width="4.625" style="1" bestFit="1" customWidth="1"/>
    <col min="12799" max="12799" width="12.125" style="1" customWidth="1"/>
    <col min="12800" max="12800" width="17.875" style="1" customWidth="1"/>
    <col min="12801" max="12803" width="0" style="1" hidden="1" customWidth="1"/>
    <col min="12804" max="12804" width="12.875" style="1" customWidth="1"/>
    <col min="12805" max="12805" width="15.875" style="1" customWidth="1"/>
    <col min="12806" max="12806" width="12.75" style="1" customWidth="1"/>
    <col min="12807" max="12807" width="15.125" style="1" bestFit="1" customWidth="1"/>
    <col min="12808" max="12808" width="1.625" style="1" customWidth="1"/>
    <col min="12809" max="13053" width="9" style="1"/>
    <col min="13054" max="13054" width="4.625" style="1" bestFit="1" customWidth="1"/>
    <col min="13055" max="13055" width="12.125" style="1" customWidth="1"/>
    <col min="13056" max="13056" width="17.875" style="1" customWidth="1"/>
    <col min="13057" max="13059" width="0" style="1" hidden="1" customWidth="1"/>
    <col min="13060" max="13060" width="12.875" style="1" customWidth="1"/>
    <col min="13061" max="13061" width="15.875" style="1" customWidth="1"/>
    <col min="13062" max="13062" width="12.75" style="1" customWidth="1"/>
    <col min="13063" max="13063" width="15.125" style="1" bestFit="1" customWidth="1"/>
    <col min="13064" max="13064" width="1.625" style="1" customWidth="1"/>
    <col min="13065" max="13309" width="9" style="1"/>
    <col min="13310" max="13310" width="4.625" style="1" bestFit="1" customWidth="1"/>
    <col min="13311" max="13311" width="12.125" style="1" customWidth="1"/>
    <col min="13312" max="13312" width="17.875" style="1" customWidth="1"/>
    <col min="13313" max="13315" width="0" style="1" hidden="1" customWidth="1"/>
    <col min="13316" max="13316" width="12.875" style="1" customWidth="1"/>
    <col min="13317" max="13317" width="15.875" style="1" customWidth="1"/>
    <col min="13318" max="13318" width="12.75" style="1" customWidth="1"/>
    <col min="13319" max="13319" width="15.125" style="1" bestFit="1" customWidth="1"/>
    <col min="13320" max="13320" width="1.625" style="1" customWidth="1"/>
    <col min="13321" max="13565" width="9" style="1"/>
    <col min="13566" max="13566" width="4.625" style="1" bestFit="1" customWidth="1"/>
    <col min="13567" max="13567" width="12.125" style="1" customWidth="1"/>
    <col min="13568" max="13568" width="17.875" style="1" customWidth="1"/>
    <col min="13569" max="13571" width="0" style="1" hidden="1" customWidth="1"/>
    <col min="13572" max="13572" width="12.875" style="1" customWidth="1"/>
    <col min="13573" max="13573" width="15.875" style="1" customWidth="1"/>
    <col min="13574" max="13574" width="12.75" style="1" customWidth="1"/>
    <col min="13575" max="13575" width="15.125" style="1" bestFit="1" customWidth="1"/>
    <col min="13576" max="13576" width="1.625" style="1" customWidth="1"/>
    <col min="13577" max="13821" width="9" style="1"/>
    <col min="13822" max="13822" width="4.625" style="1" bestFit="1" customWidth="1"/>
    <col min="13823" max="13823" width="12.125" style="1" customWidth="1"/>
    <col min="13824" max="13824" width="17.875" style="1" customWidth="1"/>
    <col min="13825" max="13827" width="0" style="1" hidden="1" customWidth="1"/>
    <col min="13828" max="13828" width="12.875" style="1" customWidth="1"/>
    <col min="13829" max="13829" width="15.875" style="1" customWidth="1"/>
    <col min="13830" max="13830" width="12.75" style="1" customWidth="1"/>
    <col min="13831" max="13831" width="15.125" style="1" bestFit="1" customWidth="1"/>
    <col min="13832" max="13832" width="1.625" style="1" customWidth="1"/>
    <col min="13833" max="14077" width="9" style="1"/>
    <col min="14078" max="14078" width="4.625" style="1" bestFit="1" customWidth="1"/>
    <col min="14079" max="14079" width="12.125" style="1" customWidth="1"/>
    <col min="14080" max="14080" width="17.875" style="1" customWidth="1"/>
    <col min="14081" max="14083" width="0" style="1" hidden="1" customWidth="1"/>
    <col min="14084" max="14084" width="12.875" style="1" customWidth="1"/>
    <col min="14085" max="14085" width="15.875" style="1" customWidth="1"/>
    <col min="14086" max="14086" width="12.75" style="1" customWidth="1"/>
    <col min="14087" max="14087" width="15.125" style="1" bestFit="1" customWidth="1"/>
    <col min="14088" max="14088" width="1.625" style="1" customWidth="1"/>
    <col min="14089" max="14333" width="9" style="1"/>
    <col min="14334" max="14334" width="4.625" style="1" bestFit="1" customWidth="1"/>
    <col min="14335" max="14335" width="12.125" style="1" customWidth="1"/>
    <col min="14336" max="14336" width="17.875" style="1" customWidth="1"/>
    <col min="14337" max="14339" width="0" style="1" hidden="1" customWidth="1"/>
    <col min="14340" max="14340" width="12.875" style="1" customWidth="1"/>
    <col min="14341" max="14341" width="15.875" style="1" customWidth="1"/>
    <col min="14342" max="14342" width="12.75" style="1" customWidth="1"/>
    <col min="14343" max="14343" width="15.125" style="1" bestFit="1" customWidth="1"/>
    <col min="14344" max="14344" width="1.625" style="1" customWidth="1"/>
    <col min="14345" max="14589" width="9" style="1"/>
    <col min="14590" max="14590" width="4.625" style="1" bestFit="1" customWidth="1"/>
    <col min="14591" max="14591" width="12.125" style="1" customWidth="1"/>
    <col min="14592" max="14592" width="17.875" style="1" customWidth="1"/>
    <col min="14593" max="14595" width="0" style="1" hidden="1" customWidth="1"/>
    <col min="14596" max="14596" width="12.875" style="1" customWidth="1"/>
    <col min="14597" max="14597" width="15.875" style="1" customWidth="1"/>
    <col min="14598" max="14598" width="12.75" style="1" customWidth="1"/>
    <col min="14599" max="14599" width="15.125" style="1" bestFit="1" customWidth="1"/>
    <col min="14600" max="14600" width="1.625" style="1" customWidth="1"/>
    <col min="14601" max="14845" width="9" style="1"/>
    <col min="14846" max="14846" width="4.625" style="1" bestFit="1" customWidth="1"/>
    <col min="14847" max="14847" width="12.125" style="1" customWidth="1"/>
    <col min="14848" max="14848" width="17.875" style="1" customWidth="1"/>
    <col min="14849" max="14851" width="0" style="1" hidden="1" customWidth="1"/>
    <col min="14852" max="14852" width="12.875" style="1" customWidth="1"/>
    <col min="14853" max="14853" width="15.875" style="1" customWidth="1"/>
    <col min="14854" max="14854" width="12.75" style="1" customWidth="1"/>
    <col min="14855" max="14855" width="15.125" style="1" bestFit="1" customWidth="1"/>
    <col min="14856" max="14856" width="1.625" style="1" customWidth="1"/>
    <col min="14857" max="15101" width="9" style="1"/>
    <col min="15102" max="15102" width="4.625" style="1" bestFit="1" customWidth="1"/>
    <col min="15103" max="15103" width="12.125" style="1" customWidth="1"/>
    <col min="15104" max="15104" width="17.875" style="1" customWidth="1"/>
    <col min="15105" max="15107" width="0" style="1" hidden="1" customWidth="1"/>
    <col min="15108" max="15108" width="12.875" style="1" customWidth="1"/>
    <col min="15109" max="15109" width="15.875" style="1" customWidth="1"/>
    <col min="15110" max="15110" width="12.75" style="1" customWidth="1"/>
    <col min="15111" max="15111" width="15.125" style="1" bestFit="1" customWidth="1"/>
    <col min="15112" max="15112" width="1.625" style="1" customWidth="1"/>
    <col min="15113" max="15357" width="9" style="1"/>
    <col min="15358" max="15358" width="4.625" style="1" bestFit="1" customWidth="1"/>
    <col min="15359" max="15359" width="12.125" style="1" customWidth="1"/>
    <col min="15360" max="15360" width="17.875" style="1" customWidth="1"/>
    <col min="15361" max="15363" width="0" style="1" hidden="1" customWidth="1"/>
    <col min="15364" max="15364" width="12.875" style="1" customWidth="1"/>
    <col min="15365" max="15365" width="15.875" style="1" customWidth="1"/>
    <col min="15366" max="15366" width="12.75" style="1" customWidth="1"/>
    <col min="15367" max="15367" width="15.125" style="1" bestFit="1" customWidth="1"/>
    <col min="15368" max="15368" width="1.625" style="1" customWidth="1"/>
    <col min="15369" max="15613" width="9" style="1"/>
    <col min="15614" max="15614" width="4.625" style="1" bestFit="1" customWidth="1"/>
    <col min="15615" max="15615" width="12.125" style="1" customWidth="1"/>
    <col min="15616" max="15616" width="17.875" style="1" customWidth="1"/>
    <col min="15617" max="15619" width="0" style="1" hidden="1" customWidth="1"/>
    <col min="15620" max="15620" width="12.875" style="1" customWidth="1"/>
    <col min="15621" max="15621" width="15.875" style="1" customWidth="1"/>
    <col min="15622" max="15622" width="12.75" style="1" customWidth="1"/>
    <col min="15623" max="15623" width="15.125" style="1" bestFit="1" customWidth="1"/>
    <col min="15624" max="15624" width="1.625" style="1" customWidth="1"/>
    <col min="15625" max="15869" width="9" style="1"/>
    <col min="15870" max="15870" width="4.625" style="1" bestFit="1" customWidth="1"/>
    <col min="15871" max="15871" width="12.125" style="1" customWidth="1"/>
    <col min="15872" max="15872" width="17.875" style="1" customWidth="1"/>
    <col min="15873" max="15875" width="0" style="1" hidden="1" customWidth="1"/>
    <col min="15876" max="15876" width="12.875" style="1" customWidth="1"/>
    <col min="15877" max="15877" width="15.875" style="1" customWidth="1"/>
    <col min="15878" max="15878" width="12.75" style="1" customWidth="1"/>
    <col min="15879" max="15879" width="15.125" style="1" bestFit="1" customWidth="1"/>
    <col min="15880" max="15880" width="1.625" style="1" customWidth="1"/>
    <col min="15881" max="16125" width="9" style="1"/>
    <col min="16126" max="16126" width="4.625" style="1" bestFit="1" customWidth="1"/>
    <col min="16127" max="16127" width="12.125" style="1" customWidth="1"/>
    <col min="16128" max="16128" width="17.875" style="1" customWidth="1"/>
    <col min="16129" max="16131" width="0" style="1" hidden="1" customWidth="1"/>
    <col min="16132" max="16132" width="12.875" style="1" customWidth="1"/>
    <col min="16133" max="16133" width="15.875" style="1" customWidth="1"/>
    <col min="16134" max="16134" width="12.75" style="1" customWidth="1"/>
    <col min="16135" max="16135" width="15.125" style="1" bestFit="1" customWidth="1"/>
    <col min="16136" max="16136" width="1.625" style="1" customWidth="1"/>
    <col min="16137" max="16384" width="9" style="1"/>
  </cols>
  <sheetData>
    <row r="1" spans="1:11" hidden="1">
      <c r="A1" s="9"/>
      <c r="B1" s="195"/>
      <c r="C1" s="196"/>
      <c r="D1" s="195"/>
      <c r="E1" s="195"/>
      <c r="F1" s="195"/>
      <c r="H1" s="197" t="s">
        <v>287</v>
      </c>
    </row>
    <row r="2" spans="1:11" s="5" customFormat="1" ht="22.5" customHeight="1">
      <c r="A2" s="424" t="s">
        <v>339</v>
      </c>
      <c r="B2" s="424"/>
      <c r="C2" s="424"/>
      <c r="D2" s="424"/>
      <c r="E2" s="424"/>
      <c r="F2" s="424"/>
      <c r="G2" s="424"/>
      <c r="H2" s="424"/>
      <c r="J2" s="199"/>
      <c r="K2" s="199"/>
    </row>
    <row r="3" spans="1:11" ht="19.5" customHeight="1">
      <c r="A3" s="392" t="str">
        <f>'2- Chi phí QHSX+SDĐ'!A2:E2</f>
        <v>HẠNG MỤC: LẬP QUY HOẠCH SẢN XUẤT VÀ QUY HOẠCH SỬ DỤNG ĐẤT CỦA XÃ NÔNG THÔN</v>
      </c>
      <c r="B3" s="392"/>
      <c r="C3" s="392"/>
      <c r="D3" s="392"/>
      <c r="E3" s="392"/>
      <c r="F3" s="392"/>
      <c r="G3" s="392"/>
      <c r="H3" s="392"/>
    </row>
    <row r="4" spans="1:11" ht="20.25" customHeight="1">
      <c r="H4" s="200" t="s">
        <v>288</v>
      </c>
      <c r="J4" s="201"/>
      <c r="K4" s="201"/>
    </row>
    <row r="5" spans="1:11" ht="33" customHeight="1">
      <c r="A5" s="425" t="s">
        <v>0</v>
      </c>
      <c r="B5" s="425" t="s">
        <v>289</v>
      </c>
      <c r="C5" s="425" t="s">
        <v>290</v>
      </c>
      <c r="D5" s="427" t="s">
        <v>291</v>
      </c>
      <c r="E5" s="428"/>
      <c r="F5" s="429"/>
      <c r="G5" s="425" t="s">
        <v>292</v>
      </c>
      <c r="H5" s="430" t="s">
        <v>293</v>
      </c>
    </row>
    <row r="6" spans="1:11" s="103" customFormat="1" ht="33.75" customHeight="1">
      <c r="A6" s="426"/>
      <c r="B6" s="426"/>
      <c r="C6" s="426"/>
      <c r="D6" s="30" t="s">
        <v>294</v>
      </c>
      <c r="E6" s="30" t="s">
        <v>295</v>
      </c>
      <c r="F6" s="30" t="s">
        <v>296</v>
      </c>
      <c r="G6" s="426"/>
      <c r="H6" s="431"/>
      <c r="J6" s="202"/>
      <c r="K6" s="202"/>
    </row>
    <row r="7" spans="1:11" s="205" customFormat="1">
      <c r="A7" s="203">
        <v>-1</v>
      </c>
      <c r="B7" s="203">
        <v>-2</v>
      </c>
      <c r="C7" s="203">
        <v>-3</v>
      </c>
      <c r="D7" s="203">
        <v>-4</v>
      </c>
      <c r="E7" s="203">
        <v>-5</v>
      </c>
      <c r="F7" s="203" t="s">
        <v>297</v>
      </c>
      <c r="G7" s="204">
        <v>-7</v>
      </c>
      <c r="H7" s="204" t="s">
        <v>298</v>
      </c>
      <c r="J7" s="206"/>
      <c r="K7" s="206"/>
    </row>
    <row r="8" spans="1:11" s="9" customFormat="1" ht="23.25" customHeight="1">
      <c r="A8" s="207">
        <v>1</v>
      </c>
      <c r="B8" s="208" t="s">
        <v>299</v>
      </c>
      <c r="C8" s="208" t="s">
        <v>300</v>
      </c>
      <c r="D8" s="6" t="s">
        <v>343</v>
      </c>
      <c r="E8" s="209">
        <v>31980000</v>
      </c>
      <c r="F8" s="209">
        <f>E8/26</f>
        <v>1230000</v>
      </c>
      <c r="G8" s="210">
        <v>15</v>
      </c>
      <c r="H8" s="209">
        <f>G8*F8</f>
        <v>18450000</v>
      </c>
      <c r="J8" s="211">
        <v>1230000</v>
      </c>
      <c r="K8" s="211">
        <f>J8*26</f>
        <v>31980000</v>
      </c>
    </row>
    <row r="9" spans="1:11" s="9" customFormat="1" ht="36" customHeight="1">
      <c r="A9" s="212">
        <v>2</v>
      </c>
      <c r="B9" s="213" t="s">
        <v>301</v>
      </c>
      <c r="C9" s="213" t="s">
        <v>302</v>
      </c>
      <c r="D9" s="7" t="s">
        <v>345</v>
      </c>
      <c r="E9" s="214">
        <v>29900000</v>
      </c>
      <c r="F9" s="214">
        <f>E9/26</f>
        <v>1150000</v>
      </c>
      <c r="G9" s="215">
        <f>G8</f>
        <v>15</v>
      </c>
      <c r="H9" s="214">
        <f>F9*G9</f>
        <v>17250000</v>
      </c>
      <c r="J9" s="211">
        <v>960000</v>
      </c>
      <c r="K9" s="211">
        <f>J9*26</f>
        <v>24960000</v>
      </c>
    </row>
    <row r="10" spans="1:11" s="9" customFormat="1" ht="36" customHeight="1">
      <c r="A10" s="212">
        <v>3</v>
      </c>
      <c r="B10" s="213" t="s">
        <v>303</v>
      </c>
      <c r="C10" s="213" t="s">
        <v>304</v>
      </c>
      <c r="D10" s="7" t="s">
        <v>346</v>
      </c>
      <c r="E10" s="214">
        <v>24960000</v>
      </c>
      <c r="F10" s="214">
        <f t="shared" ref="F10" si="0">E10/26</f>
        <v>960000</v>
      </c>
      <c r="G10" s="215">
        <v>8</v>
      </c>
      <c r="H10" s="214">
        <f t="shared" ref="H10" si="1">F10*G10</f>
        <v>7680000</v>
      </c>
      <c r="J10" s="211">
        <v>770000</v>
      </c>
      <c r="K10" s="211">
        <f>J10*26</f>
        <v>20020000</v>
      </c>
    </row>
    <row r="11" spans="1:11" s="45" customFormat="1" ht="21" customHeight="1">
      <c r="A11" s="216"/>
      <c r="B11" s="216" t="s">
        <v>14</v>
      </c>
      <c r="C11" s="217"/>
      <c r="D11" s="218"/>
      <c r="E11" s="218"/>
      <c r="F11" s="218"/>
      <c r="G11" s="219">
        <f>SUM(G8:G10)</f>
        <v>38</v>
      </c>
      <c r="H11" s="220">
        <f>SUM(H8:H10)</f>
        <v>43380000</v>
      </c>
      <c r="J11" s="221"/>
      <c r="K11" s="221"/>
    </row>
    <row r="12" spans="1:11" s="9" customFormat="1" ht="20.100000000000001" customHeight="1">
      <c r="A12" s="65"/>
      <c r="B12" s="103"/>
      <c r="D12" s="222"/>
      <c r="E12" s="222"/>
      <c r="F12" s="222"/>
      <c r="G12" s="223"/>
      <c r="H12" s="224"/>
      <c r="J12" s="211"/>
      <c r="K12" s="211"/>
    </row>
    <row r="13" spans="1:11" s="9" customFormat="1" ht="20.100000000000001" customHeight="1">
      <c r="A13" s="65"/>
      <c r="B13" s="103"/>
      <c r="C13" s="222"/>
      <c r="D13" s="222"/>
      <c r="E13" s="222"/>
      <c r="F13" s="222"/>
      <c r="G13" s="223"/>
      <c r="H13" s="224"/>
      <c r="J13" s="211"/>
      <c r="K13" s="211"/>
    </row>
    <row r="14" spans="1:11" s="9" customFormat="1" ht="18.75" customHeight="1">
      <c r="A14" s="65"/>
      <c r="B14" s="103"/>
      <c r="C14" s="222"/>
      <c r="D14" s="222"/>
      <c r="E14" s="222"/>
      <c r="F14" s="222"/>
      <c r="G14" s="225"/>
      <c r="H14" s="226"/>
      <c r="J14" s="211"/>
      <c r="K14" s="211"/>
    </row>
    <row r="15" spans="1:11" s="9" customFormat="1" ht="18.75" customHeight="1">
      <c r="A15" s="65"/>
      <c r="B15" s="103"/>
      <c r="C15" s="222"/>
      <c r="D15" s="222"/>
      <c r="E15" s="222"/>
      <c r="F15" s="222"/>
      <c r="G15" s="223"/>
      <c r="H15" s="224"/>
      <c r="J15" s="211"/>
      <c r="K15" s="211"/>
    </row>
    <row r="16" spans="1:11" s="9" customFormat="1" ht="18.75" customHeight="1">
      <c r="A16" s="65"/>
      <c r="B16" s="103"/>
      <c r="C16" s="222"/>
      <c r="D16" s="222"/>
      <c r="E16" s="222"/>
      <c r="F16" s="222"/>
      <c r="G16" s="223"/>
      <c r="H16" s="224"/>
      <c r="J16" s="211"/>
      <c r="K16" s="211"/>
    </row>
    <row r="17" spans="1:11" s="9" customFormat="1" ht="26.25" customHeight="1">
      <c r="A17" s="65"/>
      <c r="B17" s="103"/>
      <c r="C17" s="222"/>
      <c r="D17" s="222"/>
      <c r="E17" s="222"/>
      <c r="F17" s="222"/>
      <c r="G17" s="223"/>
      <c r="H17" s="224"/>
      <c r="J17" s="211"/>
      <c r="K17" s="211"/>
    </row>
    <row r="18" spans="1:11" s="9" customFormat="1" ht="18.75" customHeight="1">
      <c r="A18" s="65"/>
      <c r="B18" s="103"/>
      <c r="C18" s="222"/>
      <c r="D18" s="222"/>
      <c r="E18" s="222"/>
      <c r="F18" s="222"/>
      <c r="G18" s="223"/>
      <c r="H18" s="224"/>
      <c r="J18" s="211"/>
      <c r="K18" s="211"/>
    </row>
    <row r="19" spans="1:11" s="9" customFormat="1" ht="18.75" customHeight="1">
      <c r="A19" s="65"/>
      <c r="B19" s="103"/>
      <c r="C19" s="222"/>
      <c r="D19" s="222"/>
      <c r="E19" s="222"/>
      <c r="F19" s="222"/>
      <c r="G19" s="223"/>
      <c r="H19" s="224"/>
      <c r="J19" s="211"/>
      <c r="K19" s="211"/>
    </row>
    <row r="20" spans="1:11" s="9" customFormat="1" ht="18.75" customHeight="1">
      <c r="A20" s="65"/>
      <c r="B20" s="103"/>
      <c r="C20" s="227"/>
      <c r="D20" s="222"/>
      <c r="E20" s="222"/>
      <c r="F20" s="222"/>
      <c r="G20" s="223"/>
      <c r="H20" s="224"/>
      <c r="J20" s="211"/>
      <c r="K20" s="211"/>
    </row>
    <row r="21" spans="1:11" s="9" customFormat="1" ht="18.75" customHeight="1">
      <c r="A21" s="65"/>
      <c r="B21" s="103"/>
      <c r="C21" s="222"/>
      <c r="D21" s="222"/>
      <c r="E21" s="222"/>
      <c r="F21" s="222"/>
      <c r="G21" s="223"/>
      <c r="H21" s="224"/>
      <c r="J21" s="211"/>
      <c r="K21" s="211"/>
    </row>
    <row r="22" spans="1:11" s="9" customFormat="1" ht="18.75" customHeight="1">
      <c r="A22" s="65"/>
      <c r="B22" s="103"/>
      <c r="C22" s="227"/>
      <c r="D22" s="222"/>
      <c r="E22" s="222"/>
      <c r="F22" s="222"/>
      <c r="G22" s="223"/>
      <c r="H22" s="224"/>
      <c r="J22" s="211"/>
      <c r="K22" s="211"/>
    </row>
    <row r="23" spans="1:11" s="9" customFormat="1" ht="18.75" customHeight="1">
      <c r="A23" s="65"/>
      <c r="B23" s="222"/>
      <c r="C23" s="222"/>
      <c r="D23" s="222"/>
      <c r="E23" s="222"/>
      <c r="F23" s="222"/>
      <c r="G23" s="223"/>
      <c r="H23" s="224"/>
      <c r="J23" s="211"/>
      <c r="K23" s="211"/>
    </row>
    <row r="24" spans="1:11" s="9" customFormat="1" ht="15" customHeight="1">
      <c r="C24" s="35"/>
      <c r="D24" s="35"/>
      <c r="E24" s="35"/>
      <c r="F24" s="35"/>
      <c r="G24" s="223"/>
      <c r="H24" s="228"/>
      <c r="J24" s="211"/>
      <c r="K24" s="211"/>
    </row>
    <row r="25" spans="1:11" s="9" customFormat="1" ht="15" customHeight="1">
      <c r="C25" s="35"/>
      <c r="D25" s="35"/>
      <c r="E25" s="35"/>
      <c r="F25" s="35"/>
      <c r="G25" s="223"/>
      <c r="H25" s="228"/>
      <c r="J25" s="211"/>
      <c r="K25" s="211"/>
    </row>
    <row r="26" spans="1:11" s="9" customFormat="1" ht="15" customHeight="1">
      <c r="C26" s="35"/>
      <c r="D26" s="35"/>
      <c r="E26" s="35"/>
      <c r="F26" s="35"/>
      <c r="G26" s="223"/>
      <c r="H26" s="228"/>
      <c r="J26" s="211"/>
      <c r="K26" s="211"/>
    </row>
    <row r="27" spans="1:11" s="9" customFormat="1" ht="15" customHeight="1">
      <c r="C27" s="35"/>
      <c r="D27" s="35"/>
      <c r="E27" s="35"/>
      <c r="F27" s="35"/>
      <c r="G27" s="223"/>
      <c r="H27" s="228"/>
      <c r="J27" s="211"/>
      <c r="K27" s="211"/>
    </row>
    <row r="28" spans="1:11" s="9" customFormat="1" ht="15" customHeight="1">
      <c r="C28" s="35"/>
      <c r="D28" s="35"/>
      <c r="E28" s="35"/>
      <c r="F28" s="35"/>
      <c r="G28" s="223"/>
      <c r="H28" s="228"/>
      <c r="J28" s="211"/>
      <c r="K28" s="211"/>
    </row>
    <row r="29" spans="1:11" s="9" customFormat="1" ht="15" customHeight="1">
      <c r="C29" s="35"/>
      <c r="D29" s="35"/>
      <c r="E29" s="35"/>
      <c r="F29" s="35"/>
      <c r="G29" s="223"/>
      <c r="H29" s="228"/>
      <c r="J29" s="211"/>
      <c r="K29" s="211"/>
    </row>
    <row r="30" spans="1:11" s="9" customFormat="1" ht="15" customHeight="1">
      <c r="C30" s="35"/>
      <c r="D30" s="35"/>
      <c r="E30" s="35"/>
      <c r="F30" s="35"/>
      <c r="G30" s="223"/>
      <c r="H30" s="228"/>
      <c r="J30" s="211"/>
      <c r="K30" s="211"/>
    </row>
    <row r="31" spans="1:11" s="9" customFormat="1" ht="15" customHeight="1">
      <c r="C31" s="35"/>
      <c r="D31" s="35"/>
      <c r="E31" s="35"/>
      <c r="F31" s="35"/>
      <c r="G31" s="223"/>
      <c r="H31" s="228"/>
      <c r="J31" s="211"/>
      <c r="K31" s="211"/>
    </row>
    <row r="32" spans="1:11" s="9" customFormat="1" ht="15" customHeight="1">
      <c r="C32" s="35"/>
      <c r="D32" s="35"/>
      <c r="E32" s="35"/>
      <c r="F32" s="35"/>
      <c r="G32" s="223"/>
      <c r="H32" s="228"/>
      <c r="J32" s="211"/>
      <c r="K32" s="211"/>
    </row>
    <row r="33" spans="3:11" s="9" customFormat="1" ht="15" customHeight="1">
      <c r="C33" s="35"/>
      <c r="D33" s="35"/>
      <c r="E33" s="35"/>
      <c r="F33" s="35"/>
      <c r="G33" s="223"/>
      <c r="H33" s="228"/>
      <c r="J33" s="211"/>
      <c r="K33" s="211"/>
    </row>
    <row r="34" spans="3:11" s="9" customFormat="1" ht="15" customHeight="1">
      <c r="C34" s="35"/>
      <c r="D34" s="35"/>
      <c r="E34" s="35"/>
      <c r="F34" s="35"/>
      <c r="G34" s="223"/>
      <c r="H34" s="228"/>
      <c r="J34" s="211"/>
      <c r="K34" s="211"/>
    </row>
    <row r="35" spans="3:11" s="9" customFormat="1" ht="15" customHeight="1">
      <c r="C35" s="35"/>
      <c r="D35" s="35"/>
      <c r="E35" s="35"/>
      <c r="F35" s="35"/>
      <c r="G35" s="223"/>
      <c r="H35" s="228"/>
      <c r="J35" s="211"/>
      <c r="K35" s="211"/>
    </row>
    <row r="36" spans="3:11" s="9" customFormat="1" ht="15" customHeight="1">
      <c r="C36" s="35"/>
      <c r="D36" s="35"/>
      <c r="E36" s="35"/>
      <c r="F36" s="35"/>
      <c r="G36" s="223"/>
      <c r="H36" s="228"/>
      <c r="J36" s="211"/>
      <c r="K36" s="211"/>
    </row>
    <row r="37" spans="3:11" s="9" customFormat="1" ht="15" customHeight="1">
      <c r="C37" s="35"/>
      <c r="D37" s="35"/>
      <c r="E37" s="35"/>
      <c r="F37" s="35"/>
      <c r="G37" s="223"/>
      <c r="H37" s="228"/>
      <c r="J37" s="211"/>
      <c r="K37" s="211"/>
    </row>
    <row r="38" spans="3:11">
      <c r="G38" s="229"/>
    </row>
    <row r="39" spans="3:11">
      <c r="G39" s="229"/>
    </row>
    <row r="40" spans="3:11">
      <c r="G40" s="229"/>
    </row>
    <row r="41" spans="3:11">
      <c r="G41" s="229"/>
    </row>
    <row r="42" spans="3:11">
      <c r="G42" s="229"/>
    </row>
    <row r="43" spans="3:11">
      <c r="G43" s="229"/>
    </row>
  </sheetData>
  <mergeCells count="8">
    <mergeCell ref="A2:H2"/>
    <mergeCell ref="A3:H3"/>
    <mergeCell ref="A5:A6"/>
    <mergeCell ref="B5:B6"/>
    <mergeCell ref="C5:C6"/>
    <mergeCell ref="D5:F5"/>
    <mergeCell ref="G5:G6"/>
    <mergeCell ref="H5:H6"/>
  </mergeCells>
  <printOptions horizontalCentered="1"/>
  <pageMargins left="0.78740157480314965" right="0.39370078740157483" top="0.39370078740157483" bottom="0.39370078740157483" header="0.19685039370078741" footer="0.19685039370078741"/>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J97"/>
  <sheetViews>
    <sheetView workbookViewId="0">
      <selection activeCell="B7" sqref="B7"/>
    </sheetView>
  </sheetViews>
  <sheetFormatPr defaultColWidth="9" defaultRowHeight="16.5"/>
  <cols>
    <col min="1" max="1" width="5.375" style="231" customWidth="1"/>
    <col min="2" max="2" width="51.5" style="231" customWidth="1"/>
    <col min="3" max="3" width="7.875" style="231" customWidth="1"/>
    <col min="4" max="4" width="8.75" style="231" customWidth="1"/>
    <col min="5" max="5" width="11.625" style="265" customWidth="1"/>
    <col min="6" max="6" width="13.375" style="268" customWidth="1"/>
    <col min="7" max="7" width="7.75" style="267" bestFit="1" customWidth="1"/>
    <col min="8" max="8" width="9" style="231"/>
    <col min="9" max="9" width="25.125" style="231" customWidth="1"/>
    <col min="10" max="10" width="15.875" style="231" customWidth="1"/>
    <col min="11" max="256" width="9" style="231"/>
    <col min="257" max="257" width="6.625" style="231" customWidth="1"/>
    <col min="258" max="258" width="39.75" style="231" customWidth="1"/>
    <col min="259" max="259" width="7.875" style="231" customWidth="1"/>
    <col min="260" max="260" width="8.75" style="231" customWidth="1"/>
    <col min="261" max="261" width="16.125" style="231" customWidth="1"/>
    <col min="262" max="262" width="25" style="231" customWidth="1"/>
    <col min="263" max="263" width="0" style="231" hidden="1" customWidth="1"/>
    <col min="264" max="264" width="9" style="231"/>
    <col min="265" max="265" width="25.125" style="231" customWidth="1"/>
    <col min="266" max="266" width="15.875" style="231" customWidth="1"/>
    <col min="267" max="512" width="9" style="231"/>
    <col min="513" max="513" width="6.625" style="231" customWidth="1"/>
    <col min="514" max="514" width="39.75" style="231" customWidth="1"/>
    <col min="515" max="515" width="7.875" style="231" customWidth="1"/>
    <col min="516" max="516" width="8.75" style="231" customWidth="1"/>
    <col min="517" max="517" width="16.125" style="231" customWidth="1"/>
    <col min="518" max="518" width="25" style="231" customWidth="1"/>
    <col min="519" max="519" width="0" style="231" hidden="1" customWidth="1"/>
    <col min="520" max="520" width="9" style="231"/>
    <col min="521" max="521" width="25.125" style="231" customWidth="1"/>
    <col min="522" max="522" width="15.875" style="231" customWidth="1"/>
    <col min="523" max="768" width="9" style="231"/>
    <col min="769" max="769" width="6.625" style="231" customWidth="1"/>
    <col min="770" max="770" width="39.75" style="231" customWidth="1"/>
    <col min="771" max="771" width="7.875" style="231" customWidth="1"/>
    <col min="772" max="772" width="8.75" style="231" customWidth="1"/>
    <col min="773" max="773" width="16.125" style="231" customWidth="1"/>
    <col min="774" max="774" width="25" style="231" customWidth="1"/>
    <col min="775" max="775" width="0" style="231" hidden="1" customWidth="1"/>
    <col min="776" max="776" width="9" style="231"/>
    <col min="777" max="777" width="25.125" style="231" customWidth="1"/>
    <col min="778" max="778" width="15.875" style="231" customWidth="1"/>
    <col min="779" max="1024" width="9" style="231"/>
    <col min="1025" max="1025" width="6.625" style="231" customWidth="1"/>
    <col min="1026" max="1026" width="39.75" style="231" customWidth="1"/>
    <col min="1027" max="1027" width="7.875" style="231" customWidth="1"/>
    <col min="1028" max="1028" width="8.75" style="231" customWidth="1"/>
    <col min="1029" max="1029" width="16.125" style="231" customWidth="1"/>
    <col min="1030" max="1030" width="25" style="231" customWidth="1"/>
    <col min="1031" max="1031" width="0" style="231" hidden="1" customWidth="1"/>
    <col min="1032" max="1032" width="9" style="231"/>
    <col min="1033" max="1033" width="25.125" style="231" customWidth="1"/>
    <col min="1034" max="1034" width="15.875" style="231" customWidth="1"/>
    <col min="1035" max="1280" width="9" style="231"/>
    <col min="1281" max="1281" width="6.625" style="231" customWidth="1"/>
    <col min="1282" max="1282" width="39.75" style="231" customWidth="1"/>
    <col min="1283" max="1283" width="7.875" style="231" customWidth="1"/>
    <col min="1284" max="1284" width="8.75" style="231" customWidth="1"/>
    <col min="1285" max="1285" width="16.125" style="231" customWidth="1"/>
    <col min="1286" max="1286" width="25" style="231" customWidth="1"/>
    <col min="1287" max="1287" width="0" style="231" hidden="1" customWidth="1"/>
    <col min="1288" max="1288" width="9" style="231"/>
    <col min="1289" max="1289" width="25.125" style="231" customWidth="1"/>
    <col min="1290" max="1290" width="15.875" style="231" customWidth="1"/>
    <col min="1291" max="1536" width="9" style="231"/>
    <col min="1537" max="1537" width="6.625" style="231" customWidth="1"/>
    <col min="1538" max="1538" width="39.75" style="231" customWidth="1"/>
    <col min="1539" max="1539" width="7.875" style="231" customWidth="1"/>
    <col min="1540" max="1540" width="8.75" style="231" customWidth="1"/>
    <col min="1541" max="1541" width="16.125" style="231" customWidth="1"/>
    <col min="1542" max="1542" width="25" style="231" customWidth="1"/>
    <col min="1543" max="1543" width="0" style="231" hidden="1" customWidth="1"/>
    <col min="1544" max="1544" width="9" style="231"/>
    <col min="1545" max="1545" width="25.125" style="231" customWidth="1"/>
    <col min="1546" max="1546" width="15.875" style="231" customWidth="1"/>
    <col min="1547" max="1792" width="9" style="231"/>
    <col min="1793" max="1793" width="6.625" style="231" customWidth="1"/>
    <col min="1794" max="1794" width="39.75" style="231" customWidth="1"/>
    <col min="1795" max="1795" width="7.875" style="231" customWidth="1"/>
    <col min="1796" max="1796" width="8.75" style="231" customWidth="1"/>
    <col min="1797" max="1797" width="16.125" style="231" customWidth="1"/>
    <col min="1798" max="1798" width="25" style="231" customWidth="1"/>
    <col min="1799" max="1799" width="0" style="231" hidden="1" customWidth="1"/>
    <col min="1800" max="1800" width="9" style="231"/>
    <col min="1801" max="1801" width="25.125" style="231" customWidth="1"/>
    <col min="1802" max="1802" width="15.875" style="231" customWidth="1"/>
    <col min="1803" max="2048" width="9" style="231"/>
    <col min="2049" max="2049" width="6.625" style="231" customWidth="1"/>
    <col min="2050" max="2050" width="39.75" style="231" customWidth="1"/>
    <col min="2051" max="2051" width="7.875" style="231" customWidth="1"/>
    <col min="2052" max="2052" width="8.75" style="231" customWidth="1"/>
    <col min="2053" max="2053" width="16.125" style="231" customWidth="1"/>
    <col min="2054" max="2054" width="25" style="231" customWidth="1"/>
    <col min="2055" max="2055" width="0" style="231" hidden="1" customWidth="1"/>
    <col min="2056" max="2056" width="9" style="231"/>
    <col min="2057" max="2057" width="25.125" style="231" customWidth="1"/>
    <col min="2058" max="2058" width="15.875" style="231" customWidth="1"/>
    <col min="2059" max="2304" width="9" style="231"/>
    <col min="2305" max="2305" width="6.625" style="231" customWidth="1"/>
    <col min="2306" max="2306" width="39.75" style="231" customWidth="1"/>
    <col min="2307" max="2307" width="7.875" style="231" customWidth="1"/>
    <col min="2308" max="2308" width="8.75" style="231" customWidth="1"/>
    <col min="2309" max="2309" width="16.125" style="231" customWidth="1"/>
    <col min="2310" max="2310" width="25" style="231" customWidth="1"/>
    <col min="2311" max="2311" width="0" style="231" hidden="1" customWidth="1"/>
    <col min="2312" max="2312" width="9" style="231"/>
    <col min="2313" max="2313" width="25.125" style="231" customWidth="1"/>
    <col min="2314" max="2314" width="15.875" style="231" customWidth="1"/>
    <col min="2315" max="2560" width="9" style="231"/>
    <col min="2561" max="2561" width="6.625" style="231" customWidth="1"/>
    <col min="2562" max="2562" width="39.75" style="231" customWidth="1"/>
    <col min="2563" max="2563" width="7.875" style="231" customWidth="1"/>
    <col min="2564" max="2564" width="8.75" style="231" customWidth="1"/>
    <col min="2565" max="2565" width="16.125" style="231" customWidth="1"/>
    <col min="2566" max="2566" width="25" style="231" customWidth="1"/>
    <col min="2567" max="2567" width="0" style="231" hidden="1" customWidth="1"/>
    <col min="2568" max="2568" width="9" style="231"/>
    <col min="2569" max="2569" width="25.125" style="231" customWidth="1"/>
    <col min="2570" max="2570" width="15.875" style="231" customWidth="1"/>
    <col min="2571" max="2816" width="9" style="231"/>
    <col min="2817" max="2817" width="6.625" style="231" customWidth="1"/>
    <col min="2818" max="2818" width="39.75" style="231" customWidth="1"/>
    <col min="2819" max="2819" width="7.875" style="231" customWidth="1"/>
    <col min="2820" max="2820" width="8.75" style="231" customWidth="1"/>
    <col min="2821" max="2821" width="16.125" style="231" customWidth="1"/>
    <col min="2822" max="2822" width="25" style="231" customWidth="1"/>
    <col min="2823" max="2823" width="0" style="231" hidden="1" customWidth="1"/>
    <col min="2824" max="2824" width="9" style="231"/>
    <col min="2825" max="2825" width="25.125" style="231" customWidth="1"/>
    <col min="2826" max="2826" width="15.875" style="231" customWidth="1"/>
    <col min="2827" max="3072" width="9" style="231"/>
    <col min="3073" max="3073" width="6.625" style="231" customWidth="1"/>
    <col min="3074" max="3074" width="39.75" style="231" customWidth="1"/>
    <col min="3075" max="3075" width="7.875" style="231" customWidth="1"/>
    <col min="3076" max="3076" width="8.75" style="231" customWidth="1"/>
    <col min="3077" max="3077" width="16.125" style="231" customWidth="1"/>
    <col min="3078" max="3078" width="25" style="231" customWidth="1"/>
    <col min="3079" max="3079" width="0" style="231" hidden="1" customWidth="1"/>
    <col min="3080" max="3080" width="9" style="231"/>
    <col min="3081" max="3081" width="25.125" style="231" customWidth="1"/>
    <col min="3082" max="3082" width="15.875" style="231" customWidth="1"/>
    <col min="3083" max="3328" width="9" style="231"/>
    <col min="3329" max="3329" width="6.625" style="231" customWidth="1"/>
    <col min="3330" max="3330" width="39.75" style="231" customWidth="1"/>
    <col min="3331" max="3331" width="7.875" style="231" customWidth="1"/>
    <col min="3332" max="3332" width="8.75" style="231" customWidth="1"/>
    <col min="3333" max="3333" width="16.125" style="231" customWidth="1"/>
    <col min="3334" max="3334" width="25" style="231" customWidth="1"/>
    <col min="3335" max="3335" width="0" style="231" hidden="1" customWidth="1"/>
    <col min="3336" max="3336" width="9" style="231"/>
    <col min="3337" max="3337" width="25.125" style="231" customWidth="1"/>
    <col min="3338" max="3338" width="15.875" style="231" customWidth="1"/>
    <col min="3339" max="3584" width="9" style="231"/>
    <col min="3585" max="3585" width="6.625" style="231" customWidth="1"/>
    <col min="3586" max="3586" width="39.75" style="231" customWidth="1"/>
    <col min="3587" max="3587" width="7.875" style="231" customWidth="1"/>
    <col min="3588" max="3588" width="8.75" style="231" customWidth="1"/>
    <col min="3589" max="3589" width="16.125" style="231" customWidth="1"/>
    <col min="3590" max="3590" width="25" style="231" customWidth="1"/>
    <col min="3591" max="3591" width="0" style="231" hidden="1" customWidth="1"/>
    <col min="3592" max="3592" width="9" style="231"/>
    <col min="3593" max="3593" width="25.125" style="231" customWidth="1"/>
    <col min="3594" max="3594" width="15.875" style="231" customWidth="1"/>
    <col min="3595" max="3840" width="9" style="231"/>
    <col min="3841" max="3841" width="6.625" style="231" customWidth="1"/>
    <col min="3842" max="3842" width="39.75" style="231" customWidth="1"/>
    <col min="3843" max="3843" width="7.875" style="231" customWidth="1"/>
    <col min="3844" max="3844" width="8.75" style="231" customWidth="1"/>
    <col min="3845" max="3845" width="16.125" style="231" customWidth="1"/>
    <col min="3846" max="3846" width="25" style="231" customWidth="1"/>
    <col min="3847" max="3847" width="0" style="231" hidden="1" customWidth="1"/>
    <col min="3848" max="3848" width="9" style="231"/>
    <col min="3849" max="3849" width="25.125" style="231" customWidth="1"/>
    <col min="3850" max="3850" width="15.875" style="231" customWidth="1"/>
    <col min="3851" max="4096" width="9" style="231"/>
    <col min="4097" max="4097" width="6.625" style="231" customWidth="1"/>
    <col min="4098" max="4098" width="39.75" style="231" customWidth="1"/>
    <col min="4099" max="4099" width="7.875" style="231" customWidth="1"/>
    <col min="4100" max="4100" width="8.75" style="231" customWidth="1"/>
    <col min="4101" max="4101" width="16.125" style="231" customWidth="1"/>
    <col min="4102" max="4102" width="25" style="231" customWidth="1"/>
    <col min="4103" max="4103" width="0" style="231" hidden="1" customWidth="1"/>
    <col min="4104" max="4104" width="9" style="231"/>
    <col min="4105" max="4105" width="25.125" style="231" customWidth="1"/>
    <col min="4106" max="4106" width="15.875" style="231" customWidth="1"/>
    <col min="4107" max="4352" width="9" style="231"/>
    <col min="4353" max="4353" width="6.625" style="231" customWidth="1"/>
    <col min="4354" max="4354" width="39.75" style="231" customWidth="1"/>
    <col min="4355" max="4355" width="7.875" style="231" customWidth="1"/>
    <col min="4356" max="4356" width="8.75" style="231" customWidth="1"/>
    <col min="4357" max="4357" width="16.125" style="231" customWidth="1"/>
    <col min="4358" max="4358" width="25" style="231" customWidth="1"/>
    <col min="4359" max="4359" width="0" style="231" hidden="1" customWidth="1"/>
    <col min="4360" max="4360" width="9" style="231"/>
    <col min="4361" max="4361" width="25.125" style="231" customWidth="1"/>
    <col min="4362" max="4362" width="15.875" style="231" customWidth="1"/>
    <col min="4363" max="4608" width="9" style="231"/>
    <col min="4609" max="4609" width="6.625" style="231" customWidth="1"/>
    <col min="4610" max="4610" width="39.75" style="231" customWidth="1"/>
    <col min="4611" max="4611" width="7.875" style="231" customWidth="1"/>
    <col min="4612" max="4612" width="8.75" style="231" customWidth="1"/>
    <col min="4613" max="4613" width="16.125" style="231" customWidth="1"/>
    <col min="4614" max="4614" width="25" style="231" customWidth="1"/>
    <col min="4615" max="4615" width="0" style="231" hidden="1" customWidth="1"/>
    <col min="4616" max="4616" width="9" style="231"/>
    <col min="4617" max="4617" width="25.125" style="231" customWidth="1"/>
    <col min="4618" max="4618" width="15.875" style="231" customWidth="1"/>
    <col min="4619" max="4864" width="9" style="231"/>
    <col min="4865" max="4865" width="6.625" style="231" customWidth="1"/>
    <col min="4866" max="4866" width="39.75" style="231" customWidth="1"/>
    <col min="4867" max="4867" width="7.875" style="231" customWidth="1"/>
    <col min="4868" max="4868" width="8.75" style="231" customWidth="1"/>
    <col min="4869" max="4869" width="16.125" style="231" customWidth="1"/>
    <col min="4870" max="4870" width="25" style="231" customWidth="1"/>
    <col min="4871" max="4871" width="0" style="231" hidden="1" customWidth="1"/>
    <col min="4872" max="4872" width="9" style="231"/>
    <col min="4873" max="4873" width="25.125" style="231" customWidth="1"/>
    <col min="4874" max="4874" width="15.875" style="231" customWidth="1"/>
    <col min="4875" max="5120" width="9" style="231"/>
    <col min="5121" max="5121" width="6.625" style="231" customWidth="1"/>
    <col min="5122" max="5122" width="39.75" style="231" customWidth="1"/>
    <col min="5123" max="5123" width="7.875" style="231" customWidth="1"/>
    <col min="5124" max="5124" width="8.75" style="231" customWidth="1"/>
    <col min="5125" max="5125" width="16.125" style="231" customWidth="1"/>
    <col min="5126" max="5126" width="25" style="231" customWidth="1"/>
    <col min="5127" max="5127" width="0" style="231" hidden="1" customWidth="1"/>
    <col min="5128" max="5128" width="9" style="231"/>
    <col min="5129" max="5129" width="25.125" style="231" customWidth="1"/>
    <col min="5130" max="5130" width="15.875" style="231" customWidth="1"/>
    <col min="5131" max="5376" width="9" style="231"/>
    <col min="5377" max="5377" width="6.625" style="231" customWidth="1"/>
    <col min="5378" max="5378" width="39.75" style="231" customWidth="1"/>
    <col min="5379" max="5379" width="7.875" style="231" customWidth="1"/>
    <col min="5380" max="5380" width="8.75" style="231" customWidth="1"/>
    <col min="5381" max="5381" width="16.125" style="231" customWidth="1"/>
    <col min="5382" max="5382" width="25" style="231" customWidth="1"/>
    <col min="5383" max="5383" width="0" style="231" hidden="1" customWidth="1"/>
    <col min="5384" max="5384" width="9" style="231"/>
    <col min="5385" max="5385" width="25.125" style="231" customWidth="1"/>
    <col min="5386" max="5386" width="15.875" style="231" customWidth="1"/>
    <col min="5387" max="5632" width="9" style="231"/>
    <col min="5633" max="5633" width="6.625" style="231" customWidth="1"/>
    <col min="5634" max="5634" width="39.75" style="231" customWidth="1"/>
    <col min="5635" max="5635" width="7.875" style="231" customWidth="1"/>
    <col min="5636" max="5636" width="8.75" style="231" customWidth="1"/>
    <col min="5637" max="5637" width="16.125" style="231" customWidth="1"/>
    <col min="5638" max="5638" width="25" style="231" customWidth="1"/>
    <col min="5639" max="5639" width="0" style="231" hidden="1" customWidth="1"/>
    <col min="5640" max="5640" width="9" style="231"/>
    <col min="5641" max="5641" width="25.125" style="231" customWidth="1"/>
    <col min="5642" max="5642" width="15.875" style="231" customWidth="1"/>
    <col min="5643" max="5888" width="9" style="231"/>
    <col min="5889" max="5889" width="6.625" style="231" customWidth="1"/>
    <col min="5890" max="5890" width="39.75" style="231" customWidth="1"/>
    <col min="5891" max="5891" width="7.875" style="231" customWidth="1"/>
    <col min="5892" max="5892" width="8.75" style="231" customWidth="1"/>
    <col min="5893" max="5893" width="16.125" style="231" customWidth="1"/>
    <col min="5894" max="5894" width="25" style="231" customWidth="1"/>
    <col min="5895" max="5895" width="0" style="231" hidden="1" customWidth="1"/>
    <col min="5896" max="5896" width="9" style="231"/>
    <col min="5897" max="5897" width="25.125" style="231" customWidth="1"/>
    <col min="5898" max="5898" width="15.875" style="231" customWidth="1"/>
    <col min="5899" max="6144" width="9" style="231"/>
    <col min="6145" max="6145" width="6.625" style="231" customWidth="1"/>
    <col min="6146" max="6146" width="39.75" style="231" customWidth="1"/>
    <col min="6147" max="6147" width="7.875" style="231" customWidth="1"/>
    <col min="6148" max="6148" width="8.75" style="231" customWidth="1"/>
    <col min="6149" max="6149" width="16.125" style="231" customWidth="1"/>
    <col min="6150" max="6150" width="25" style="231" customWidth="1"/>
    <col min="6151" max="6151" width="0" style="231" hidden="1" customWidth="1"/>
    <col min="6152" max="6152" width="9" style="231"/>
    <col min="6153" max="6153" width="25.125" style="231" customWidth="1"/>
    <col min="6154" max="6154" width="15.875" style="231" customWidth="1"/>
    <col min="6155" max="6400" width="9" style="231"/>
    <col min="6401" max="6401" width="6.625" style="231" customWidth="1"/>
    <col min="6402" max="6402" width="39.75" style="231" customWidth="1"/>
    <col min="6403" max="6403" width="7.875" style="231" customWidth="1"/>
    <col min="6404" max="6404" width="8.75" style="231" customWidth="1"/>
    <col min="6405" max="6405" width="16.125" style="231" customWidth="1"/>
    <col min="6406" max="6406" width="25" style="231" customWidth="1"/>
    <col min="6407" max="6407" width="0" style="231" hidden="1" customWidth="1"/>
    <col min="6408" max="6408" width="9" style="231"/>
    <col min="6409" max="6409" width="25.125" style="231" customWidth="1"/>
    <col min="6410" max="6410" width="15.875" style="231" customWidth="1"/>
    <col min="6411" max="6656" width="9" style="231"/>
    <col min="6657" max="6657" width="6.625" style="231" customWidth="1"/>
    <col min="6658" max="6658" width="39.75" style="231" customWidth="1"/>
    <col min="6659" max="6659" width="7.875" style="231" customWidth="1"/>
    <col min="6660" max="6660" width="8.75" style="231" customWidth="1"/>
    <col min="6661" max="6661" width="16.125" style="231" customWidth="1"/>
    <col min="6662" max="6662" width="25" style="231" customWidth="1"/>
    <col min="6663" max="6663" width="0" style="231" hidden="1" customWidth="1"/>
    <col min="6664" max="6664" width="9" style="231"/>
    <col min="6665" max="6665" width="25.125" style="231" customWidth="1"/>
    <col min="6666" max="6666" width="15.875" style="231" customWidth="1"/>
    <col min="6667" max="6912" width="9" style="231"/>
    <col min="6913" max="6913" width="6.625" style="231" customWidth="1"/>
    <col min="6914" max="6914" width="39.75" style="231" customWidth="1"/>
    <col min="6915" max="6915" width="7.875" style="231" customWidth="1"/>
    <col min="6916" max="6916" width="8.75" style="231" customWidth="1"/>
    <col min="6917" max="6917" width="16.125" style="231" customWidth="1"/>
    <col min="6918" max="6918" width="25" style="231" customWidth="1"/>
    <col min="6919" max="6919" width="0" style="231" hidden="1" customWidth="1"/>
    <col min="6920" max="6920" width="9" style="231"/>
    <col min="6921" max="6921" width="25.125" style="231" customWidth="1"/>
    <col min="6922" max="6922" width="15.875" style="231" customWidth="1"/>
    <col min="6923" max="7168" width="9" style="231"/>
    <col min="7169" max="7169" width="6.625" style="231" customWidth="1"/>
    <col min="7170" max="7170" width="39.75" style="231" customWidth="1"/>
    <col min="7171" max="7171" width="7.875" style="231" customWidth="1"/>
    <col min="7172" max="7172" width="8.75" style="231" customWidth="1"/>
    <col min="7173" max="7173" width="16.125" style="231" customWidth="1"/>
    <col min="7174" max="7174" width="25" style="231" customWidth="1"/>
    <col min="7175" max="7175" width="0" style="231" hidden="1" customWidth="1"/>
    <col min="7176" max="7176" width="9" style="231"/>
    <col min="7177" max="7177" width="25.125" style="231" customWidth="1"/>
    <col min="7178" max="7178" width="15.875" style="231" customWidth="1"/>
    <col min="7179" max="7424" width="9" style="231"/>
    <col min="7425" max="7425" width="6.625" style="231" customWidth="1"/>
    <col min="7426" max="7426" width="39.75" style="231" customWidth="1"/>
    <col min="7427" max="7427" width="7.875" style="231" customWidth="1"/>
    <col min="7428" max="7428" width="8.75" style="231" customWidth="1"/>
    <col min="7429" max="7429" width="16.125" style="231" customWidth="1"/>
    <col min="7430" max="7430" width="25" style="231" customWidth="1"/>
    <col min="7431" max="7431" width="0" style="231" hidden="1" customWidth="1"/>
    <col min="7432" max="7432" width="9" style="231"/>
    <col min="7433" max="7433" width="25.125" style="231" customWidth="1"/>
    <col min="7434" max="7434" width="15.875" style="231" customWidth="1"/>
    <col min="7435" max="7680" width="9" style="231"/>
    <col min="7681" max="7681" width="6.625" style="231" customWidth="1"/>
    <col min="7682" max="7682" width="39.75" style="231" customWidth="1"/>
    <col min="7683" max="7683" width="7.875" style="231" customWidth="1"/>
    <col min="7684" max="7684" width="8.75" style="231" customWidth="1"/>
    <col min="7685" max="7685" width="16.125" style="231" customWidth="1"/>
    <col min="7686" max="7686" width="25" style="231" customWidth="1"/>
    <col min="7687" max="7687" width="0" style="231" hidden="1" customWidth="1"/>
    <col min="7688" max="7688" width="9" style="231"/>
    <col min="7689" max="7689" width="25.125" style="231" customWidth="1"/>
    <col min="7690" max="7690" width="15.875" style="231" customWidth="1"/>
    <col min="7691" max="7936" width="9" style="231"/>
    <col min="7937" max="7937" width="6.625" style="231" customWidth="1"/>
    <col min="7938" max="7938" width="39.75" style="231" customWidth="1"/>
    <col min="7939" max="7939" width="7.875" style="231" customWidth="1"/>
    <col min="7940" max="7940" width="8.75" style="231" customWidth="1"/>
    <col min="7941" max="7941" width="16.125" style="231" customWidth="1"/>
    <col min="7942" max="7942" width="25" style="231" customWidth="1"/>
    <col min="7943" max="7943" width="0" style="231" hidden="1" customWidth="1"/>
    <col min="7944" max="7944" width="9" style="231"/>
    <col min="7945" max="7945" width="25.125" style="231" customWidth="1"/>
    <col min="7946" max="7946" width="15.875" style="231" customWidth="1"/>
    <col min="7947" max="8192" width="9" style="231"/>
    <col min="8193" max="8193" width="6.625" style="231" customWidth="1"/>
    <col min="8194" max="8194" width="39.75" style="231" customWidth="1"/>
    <col min="8195" max="8195" width="7.875" style="231" customWidth="1"/>
    <col min="8196" max="8196" width="8.75" style="231" customWidth="1"/>
    <col min="8197" max="8197" width="16.125" style="231" customWidth="1"/>
    <col min="8198" max="8198" width="25" style="231" customWidth="1"/>
    <col min="8199" max="8199" width="0" style="231" hidden="1" customWidth="1"/>
    <col min="8200" max="8200" width="9" style="231"/>
    <col min="8201" max="8201" width="25.125" style="231" customWidth="1"/>
    <col min="8202" max="8202" width="15.875" style="231" customWidth="1"/>
    <col min="8203" max="8448" width="9" style="231"/>
    <col min="8449" max="8449" width="6.625" style="231" customWidth="1"/>
    <col min="8450" max="8450" width="39.75" style="231" customWidth="1"/>
    <col min="8451" max="8451" width="7.875" style="231" customWidth="1"/>
    <col min="8452" max="8452" width="8.75" style="231" customWidth="1"/>
    <col min="8453" max="8453" width="16.125" style="231" customWidth="1"/>
    <col min="8454" max="8454" width="25" style="231" customWidth="1"/>
    <col min="8455" max="8455" width="0" style="231" hidden="1" customWidth="1"/>
    <col min="8456" max="8456" width="9" style="231"/>
    <col min="8457" max="8457" width="25.125" style="231" customWidth="1"/>
    <col min="8458" max="8458" width="15.875" style="231" customWidth="1"/>
    <col min="8459" max="8704" width="9" style="231"/>
    <col min="8705" max="8705" width="6.625" style="231" customWidth="1"/>
    <col min="8706" max="8706" width="39.75" style="231" customWidth="1"/>
    <col min="8707" max="8707" width="7.875" style="231" customWidth="1"/>
    <col min="8708" max="8708" width="8.75" style="231" customWidth="1"/>
    <col min="8709" max="8709" width="16.125" style="231" customWidth="1"/>
    <col min="8710" max="8710" width="25" style="231" customWidth="1"/>
    <col min="8711" max="8711" width="0" style="231" hidden="1" customWidth="1"/>
    <col min="8712" max="8712" width="9" style="231"/>
    <col min="8713" max="8713" width="25.125" style="231" customWidth="1"/>
    <col min="8714" max="8714" width="15.875" style="231" customWidth="1"/>
    <col min="8715" max="8960" width="9" style="231"/>
    <col min="8961" max="8961" width="6.625" style="231" customWidth="1"/>
    <col min="8962" max="8962" width="39.75" style="231" customWidth="1"/>
    <col min="8963" max="8963" width="7.875" style="231" customWidth="1"/>
    <col min="8964" max="8964" width="8.75" style="231" customWidth="1"/>
    <col min="8965" max="8965" width="16.125" style="231" customWidth="1"/>
    <col min="8966" max="8966" width="25" style="231" customWidth="1"/>
    <col min="8967" max="8967" width="0" style="231" hidden="1" customWidth="1"/>
    <col min="8968" max="8968" width="9" style="231"/>
    <col min="8969" max="8969" width="25.125" style="231" customWidth="1"/>
    <col min="8970" max="8970" width="15.875" style="231" customWidth="1"/>
    <col min="8971" max="9216" width="9" style="231"/>
    <col min="9217" max="9217" width="6.625" style="231" customWidth="1"/>
    <col min="9218" max="9218" width="39.75" style="231" customWidth="1"/>
    <col min="9219" max="9219" width="7.875" style="231" customWidth="1"/>
    <col min="9220" max="9220" width="8.75" style="231" customWidth="1"/>
    <col min="9221" max="9221" width="16.125" style="231" customWidth="1"/>
    <col min="9222" max="9222" width="25" style="231" customWidth="1"/>
    <col min="9223" max="9223" width="0" style="231" hidden="1" customWidth="1"/>
    <col min="9224" max="9224" width="9" style="231"/>
    <col min="9225" max="9225" width="25.125" style="231" customWidth="1"/>
    <col min="9226" max="9226" width="15.875" style="231" customWidth="1"/>
    <col min="9227" max="9472" width="9" style="231"/>
    <col min="9473" max="9473" width="6.625" style="231" customWidth="1"/>
    <col min="9474" max="9474" width="39.75" style="231" customWidth="1"/>
    <col min="9475" max="9475" width="7.875" style="231" customWidth="1"/>
    <col min="9476" max="9476" width="8.75" style="231" customWidth="1"/>
    <col min="9477" max="9477" width="16.125" style="231" customWidth="1"/>
    <col min="9478" max="9478" width="25" style="231" customWidth="1"/>
    <col min="9479" max="9479" width="0" style="231" hidden="1" customWidth="1"/>
    <col min="9480" max="9480" width="9" style="231"/>
    <col min="9481" max="9481" width="25.125" style="231" customWidth="1"/>
    <col min="9482" max="9482" width="15.875" style="231" customWidth="1"/>
    <col min="9483" max="9728" width="9" style="231"/>
    <col min="9729" max="9729" width="6.625" style="231" customWidth="1"/>
    <col min="9730" max="9730" width="39.75" style="231" customWidth="1"/>
    <col min="9731" max="9731" width="7.875" style="231" customWidth="1"/>
    <col min="9732" max="9732" width="8.75" style="231" customWidth="1"/>
    <col min="9733" max="9733" width="16.125" style="231" customWidth="1"/>
    <col min="9734" max="9734" width="25" style="231" customWidth="1"/>
    <col min="9735" max="9735" width="0" style="231" hidden="1" customWidth="1"/>
    <col min="9736" max="9736" width="9" style="231"/>
    <col min="9737" max="9737" width="25.125" style="231" customWidth="1"/>
    <col min="9738" max="9738" width="15.875" style="231" customWidth="1"/>
    <col min="9739" max="9984" width="9" style="231"/>
    <col min="9985" max="9985" width="6.625" style="231" customWidth="1"/>
    <col min="9986" max="9986" width="39.75" style="231" customWidth="1"/>
    <col min="9987" max="9987" width="7.875" style="231" customWidth="1"/>
    <col min="9988" max="9988" width="8.75" style="231" customWidth="1"/>
    <col min="9989" max="9989" width="16.125" style="231" customWidth="1"/>
    <col min="9990" max="9990" width="25" style="231" customWidth="1"/>
    <col min="9991" max="9991" width="0" style="231" hidden="1" customWidth="1"/>
    <col min="9992" max="9992" width="9" style="231"/>
    <col min="9993" max="9993" width="25.125" style="231" customWidth="1"/>
    <col min="9994" max="9994" width="15.875" style="231" customWidth="1"/>
    <col min="9995" max="10240" width="9" style="231"/>
    <col min="10241" max="10241" width="6.625" style="231" customWidth="1"/>
    <col min="10242" max="10242" width="39.75" style="231" customWidth="1"/>
    <col min="10243" max="10243" width="7.875" style="231" customWidth="1"/>
    <col min="10244" max="10244" width="8.75" style="231" customWidth="1"/>
    <col min="10245" max="10245" width="16.125" style="231" customWidth="1"/>
    <col min="10246" max="10246" width="25" style="231" customWidth="1"/>
    <col min="10247" max="10247" width="0" style="231" hidden="1" customWidth="1"/>
    <col min="10248" max="10248" width="9" style="231"/>
    <col min="10249" max="10249" width="25.125" style="231" customWidth="1"/>
    <col min="10250" max="10250" width="15.875" style="231" customWidth="1"/>
    <col min="10251" max="10496" width="9" style="231"/>
    <col min="10497" max="10497" width="6.625" style="231" customWidth="1"/>
    <col min="10498" max="10498" width="39.75" style="231" customWidth="1"/>
    <col min="10499" max="10499" width="7.875" style="231" customWidth="1"/>
    <col min="10500" max="10500" width="8.75" style="231" customWidth="1"/>
    <col min="10501" max="10501" width="16.125" style="231" customWidth="1"/>
    <col min="10502" max="10502" width="25" style="231" customWidth="1"/>
    <col min="10503" max="10503" width="0" style="231" hidden="1" customWidth="1"/>
    <col min="10504" max="10504" width="9" style="231"/>
    <col min="10505" max="10505" width="25.125" style="231" customWidth="1"/>
    <col min="10506" max="10506" width="15.875" style="231" customWidth="1"/>
    <col min="10507" max="10752" width="9" style="231"/>
    <col min="10753" max="10753" width="6.625" style="231" customWidth="1"/>
    <col min="10754" max="10754" width="39.75" style="231" customWidth="1"/>
    <col min="10755" max="10755" width="7.875" style="231" customWidth="1"/>
    <col min="10756" max="10756" width="8.75" style="231" customWidth="1"/>
    <col min="10757" max="10757" width="16.125" style="231" customWidth="1"/>
    <col min="10758" max="10758" width="25" style="231" customWidth="1"/>
    <col min="10759" max="10759" width="0" style="231" hidden="1" customWidth="1"/>
    <col min="10760" max="10760" width="9" style="231"/>
    <col min="10761" max="10761" width="25.125" style="231" customWidth="1"/>
    <col min="10762" max="10762" width="15.875" style="231" customWidth="1"/>
    <col min="10763" max="11008" width="9" style="231"/>
    <col min="11009" max="11009" width="6.625" style="231" customWidth="1"/>
    <col min="11010" max="11010" width="39.75" style="231" customWidth="1"/>
    <col min="11011" max="11011" width="7.875" style="231" customWidth="1"/>
    <col min="11012" max="11012" width="8.75" style="231" customWidth="1"/>
    <col min="11013" max="11013" width="16.125" style="231" customWidth="1"/>
    <col min="11014" max="11014" width="25" style="231" customWidth="1"/>
    <col min="11015" max="11015" width="0" style="231" hidden="1" customWidth="1"/>
    <col min="11016" max="11016" width="9" style="231"/>
    <col min="11017" max="11017" width="25.125" style="231" customWidth="1"/>
    <col min="11018" max="11018" width="15.875" style="231" customWidth="1"/>
    <col min="11019" max="11264" width="9" style="231"/>
    <col min="11265" max="11265" width="6.625" style="231" customWidth="1"/>
    <col min="11266" max="11266" width="39.75" style="231" customWidth="1"/>
    <col min="11267" max="11267" width="7.875" style="231" customWidth="1"/>
    <col min="11268" max="11268" width="8.75" style="231" customWidth="1"/>
    <col min="11269" max="11269" width="16.125" style="231" customWidth="1"/>
    <col min="11270" max="11270" width="25" style="231" customWidth="1"/>
    <col min="11271" max="11271" width="0" style="231" hidden="1" customWidth="1"/>
    <col min="11272" max="11272" width="9" style="231"/>
    <col min="11273" max="11273" width="25.125" style="231" customWidth="1"/>
    <col min="11274" max="11274" width="15.875" style="231" customWidth="1"/>
    <col min="11275" max="11520" width="9" style="231"/>
    <col min="11521" max="11521" width="6.625" style="231" customWidth="1"/>
    <col min="11522" max="11522" width="39.75" style="231" customWidth="1"/>
    <col min="11523" max="11523" width="7.875" style="231" customWidth="1"/>
    <col min="11524" max="11524" width="8.75" style="231" customWidth="1"/>
    <col min="11525" max="11525" width="16.125" style="231" customWidth="1"/>
    <col min="11526" max="11526" width="25" style="231" customWidth="1"/>
    <col min="11527" max="11527" width="0" style="231" hidden="1" customWidth="1"/>
    <col min="11528" max="11528" width="9" style="231"/>
    <col min="11529" max="11529" width="25.125" style="231" customWidth="1"/>
    <col min="11530" max="11530" width="15.875" style="231" customWidth="1"/>
    <col min="11531" max="11776" width="9" style="231"/>
    <col min="11777" max="11777" width="6.625" style="231" customWidth="1"/>
    <col min="11778" max="11778" width="39.75" style="231" customWidth="1"/>
    <col min="11779" max="11779" width="7.875" style="231" customWidth="1"/>
    <col min="11780" max="11780" width="8.75" style="231" customWidth="1"/>
    <col min="11781" max="11781" width="16.125" style="231" customWidth="1"/>
    <col min="11782" max="11782" width="25" style="231" customWidth="1"/>
    <col min="11783" max="11783" width="0" style="231" hidden="1" customWidth="1"/>
    <col min="11784" max="11784" width="9" style="231"/>
    <col min="11785" max="11785" width="25.125" style="231" customWidth="1"/>
    <col min="11786" max="11786" width="15.875" style="231" customWidth="1"/>
    <col min="11787" max="12032" width="9" style="231"/>
    <col min="12033" max="12033" width="6.625" style="231" customWidth="1"/>
    <col min="12034" max="12034" width="39.75" style="231" customWidth="1"/>
    <col min="12035" max="12035" width="7.875" style="231" customWidth="1"/>
    <col min="12036" max="12036" width="8.75" style="231" customWidth="1"/>
    <col min="12037" max="12037" width="16.125" style="231" customWidth="1"/>
    <col min="12038" max="12038" width="25" style="231" customWidth="1"/>
    <col min="12039" max="12039" width="0" style="231" hidden="1" customWidth="1"/>
    <col min="12040" max="12040" width="9" style="231"/>
    <col min="12041" max="12041" width="25.125" style="231" customWidth="1"/>
    <col min="12042" max="12042" width="15.875" style="231" customWidth="1"/>
    <col min="12043" max="12288" width="9" style="231"/>
    <col min="12289" max="12289" width="6.625" style="231" customWidth="1"/>
    <col min="12290" max="12290" width="39.75" style="231" customWidth="1"/>
    <col min="12291" max="12291" width="7.875" style="231" customWidth="1"/>
    <col min="12292" max="12292" width="8.75" style="231" customWidth="1"/>
    <col min="12293" max="12293" width="16.125" style="231" customWidth="1"/>
    <col min="12294" max="12294" width="25" style="231" customWidth="1"/>
    <col min="12295" max="12295" width="0" style="231" hidden="1" customWidth="1"/>
    <col min="12296" max="12296" width="9" style="231"/>
    <col min="12297" max="12297" width="25.125" style="231" customWidth="1"/>
    <col min="12298" max="12298" width="15.875" style="231" customWidth="1"/>
    <col min="12299" max="12544" width="9" style="231"/>
    <col min="12545" max="12545" width="6.625" style="231" customWidth="1"/>
    <col min="12546" max="12546" width="39.75" style="231" customWidth="1"/>
    <col min="12547" max="12547" width="7.875" style="231" customWidth="1"/>
    <col min="12548" max="12548" width="8.75" style="231" customWidth="1"/>
    <col min="12549" max="12549" width="16.125" style="231" customWidth="1"/>
    <col min="12550" max="12550" width="25" style="231" customWidth="1"/>
    <col min="12551" max="12551" width="0" style="231" hidden="1" customWidth="1"/>
    <col min="12552" max="12552" width="9" style="231"/>
    <col min="12553" max="12553" width="25.125" style="231" customWidth="1"/>
    <col min="12554" max="12554" width="15.875" style="231" customWidth="1"/>
    <col min="12555" max="12800" width="9" style="231"/>
    <col min="12801" max="12801" width="6.625" style="231" customWidth="1"/>
    <col min="12802" max="12802" width="39.75" style="231" customWidth="1"/>
    <col min="12803" max="12803" width="7.875" style="231" customWidth="1"/>
    <col min="12804" max="12804" width="8.75" style="231" customWidth="1"/>
    <col min="12805" max="12805" width="16.125" style="231" customWidth="1"/>
    <col min="12806" max="12806" width="25" style="231" customWidth="1"/>
    <col min="12807" max="12807" width="0" style="231" hidden="1" customWidth="1"/>
    <col min="12808" max="12808" width="9" style="231"/>
    <col min="12809" max="12809" width="25.125" style="231" customWidth="1"/>
    <col min="12810" max="12810" width="15.875" style="231" customWidth="1"/>
    <col min="12811" max="13056" width="9" style="231"/>
    <col min="13057" max="13057" width="6.625" style="231" customWidth="1"/>
    <col min="13058" max="13058" width="39.75" style="231" customWidth="1"/>
    <col min="13059" max="13059" width="7.875" style="231" customWidth="1"/>
    <col min="13060" max="13060" width="8.75" style="231" customWidth="1"/>
    <col min="13061" max="13061" width="16.125" style="231" customWidth="1"/>
    <col min="13062" max="13062" width="25" style="231" customWidth="1"/>
    <col min="13063" max="13063" width="0" style="231" hidden="1" customWidth="1"/>
    <col min="13064" max="13064" width="9" style="231"/>
    <col min="13065" max="13065" width="25.125" style="231" customWidth="1"/>
    <col min="13066" max="13066" width="15.875" style="231" customWidth="1"/>
    <col min="13067" max="13312" width="9" style="231"/>
    <col min="13313" max="13313" width="6.625" style="231" customWidth="1"/>
    <col min="13314" max="13314" width="39.75" style="231" customWidth="1"/>
    <col min="13315" max="13315" width="7.875" style="231" customWidth="1"/>
    <col min="13316" max="13316" width="8.75" style="231" customWidth="1"/>
    <col min="13317" max="13317" width="16.125" style="231" customWidth="1"/>
    <col min="13318" max="13318" width="25" style="231" customWidth="1"/>
    <col min="13319" max="13319" width="0" style="231" hidden="1" customWidth="1"/>
    <col min="13320" max="13320" width="9" style="231"/>
    <col min="13321" max="13321" width="25.125" style="231" customWidth="1"/>
    <col min="13322" max="13322" width="15.875" style="231" customWidth="1"/>
    <col min="13323" max="13568" width="9" style="231"/>
    <col min="13569" max="13569" width="6.625" style="231" customWidth="1"/>
    <col min="13570" max="13570" width="39.75" style="231" customWidth="1"/>
    <col min="13571" max="13571" width="7.875" style="231" customWidth="1"/>
    <col min="13572" max="13572" width="8.75" style="231" customWidth="1"/>
    <col min="13573" max="13573" width="16.125" style="231" customWidth="1"/>
    <col min="13574" max="13574" width="25" style="231" customWidth="1"/>
    <col min="13575" max="13575" width="0" style="231" hidden="1" customWidth="1"/>
    <col min="13576" max="13576" width="9" style="231"/>
    <col min="13577" max="13577" width="25.125" style="231" customWidth="1"/>
    <col min="13578" max="13578" width="15.875" style="231" customWidth="1"/>
    <col min="13579" max="13824" width="9" style="231"/>
    <col min="13825" max="13825" width="6.625" style="231" customWidth="1"/>
    <col min="13826" max="13826" width="39.75" style="231" customWidth="1"/>
    <col min="13827" max="13827" width="7.875" style="231" customWidth="1"/>
    <col min="13828" max="13828" width="8.75" style="231" customWidth="1"/>
    <col min="13829" max="13829" width="16.125" style="231" customWidth="1"/>
    <col min="13830" max="13830" width="25" style="231" customWidth="1"/>
    <col min="13831" max="13831" width="0" style="231" hidden="1" customWidth="1"/>
    <col min="13832" max="13832" width="9" style="231"/>
    <col min="13833" max="13833" width="25.125" style="231" customWidth="1"/>
    <col min="13834" max="13834" width="15.875" style="231" customWidth="1"/>
    <col min="13835" max="14080" width="9" style="231"/>
    <col min="14081" max="14081" width="6.625" style="231" customWidth="1"/>
    <col min="14082" max="14082" width="39.75" style="231" customWidth="1"/>
    <col min="14083" max="14083" width="7.875" style="231" customWidth="1"/>
    <col min="14084" max="14084" width="8.75" style="231" customWidth="1"/>
    <col min="14085" max="14085" width="16.125" style="231" customWidth="1"/>
    <col min="14086" max="14086" width="25" style="231" customWidth="1"/>
    <col min="14087" max="14087" width="0" style="231" hidden="1" customWidth="1"/>
    <col min="14088" max="14088" width="9" style="231"/>
    <col min="14089" max="14089" width="25.125" style="231" customWidth="1"/>
    <col min="14090" max="14090" width="15.875" style="231" customWidth="1"/>
    <col min="14091" max="14336" width="9" style="231"/>
    <col min="14337" max="14337" width="6.625" style="231" customWidth="1"/>
    <col min="14338" max="14338" width="39.75" style="231" customWidth="1"/>
    <col min="14339" max="14339" width="7.875" style="231" customWidth="1"/>
    <col min="14340" max="14340" width="8.75" style="231" customWidth="1"/>
    <col min="14341" max="14341" width="16.125" style="231" customWidth="1"/>
    <col min="14342" max="14342" width="25" style="231" customWidth="1"/>
    <col min="14343" max="14343" width="0" style="231" hidden="1" customWidth="1"/>
    <col min="14344" max="14344" width="9" style="231"/>
    <col min="14345" max="14345" width="25.125" style="231" customWidth="1"/>
    <col min="14346" max="14346" width="15.875" style="231" customWidth="1"/>
    <col min="14347" max="14592" width="9" style="231"/>
    <col min="14593" max="14593" width="6.625" style="231" customWidth="1"/>
    <col min="14594" max="14594" width="39.75" style="231" customWidth="1"/>
    <col min="14595" max="14595" width="7.875" style="231" customWidth="1"/>
    <col min="14596" max="14596" width="8.75" style="231" customWidth="1"/>
    <col min="14597" max="14597" width="16.125" style="231" customWidth="1"/>
    <col min="14598" max="14598" width="25" style="231" customWidth="1"/>
    <col min="14599" max="14599" width="0" style="231" hidden="1" customWidth="1"/>
    <col min="14600" max="14600" width="9" style="231"/>
    <col min="14601" max="14601" width="25.125" style="231" customWidth="1"/>
    <col min="14602" max="14602" width="15.875" style="231" customWidth="1"/>
    <col min="14603" max="14848" width="9" style="231"/>
    <col min="14849" max="14849" width="6.625" style="231" customWidth="1"/>
    <col min="14850" max="14850" width="39.75" style="231" customWidth="1"/>
    <col min="14851" max="14851" width="7.875" style="231" customWidth="1"/>
    <col min="14852" max="14852" width="8.75" style="231" customWidth="1"/>
    <col min="14853" max="14853" width="16.125" style="231" customWidth="1"/>
    <col min="14854" max="14854" width="25" style="231" customWidth="1"/>
    <col min="14855" max="14855" width="0" style="231" hidden="1" customWidth="1"/>
    <col min="14856" max="14856" width="9" style="231"/>
    <col min="14857" max="14857" width="25.125" style="231" customWidth="1"/>
    <col min="14858" max="14858" width="15.875" style="231" customWidth="1"/>
    <col min="14859" max="15104" width="9" style="231"/>
    <col min="15105" max="15105" width="6.625" style="231" customWidth="1"/>
    <col min="15106" max="15106" width="39.75" style="231" customWidth="1"/>
    <col min="15107" max="15107" width="7.875" style="231" customWidth="1"/>
    <col min="15108" max="15108" width="8.75" style="231" customWidth="1"/>
    <col min="15109" max="15109" width="16.125" style="231" customWidth="1"/>
    <col min="15110" max="15110" width="25" style="231" customWidth="1"/>
    <col min="15111" max="15111" width="0" style="231" hidden="1" customWidth="1"/>
    <col min="15112" max="15112" width="9" style="231"/>
    <col min="15113" max="15113" width="25.125" style="231" customWidth="1"/>
    <col min="15114" max="15114" width="15.875" style="231" customWidth="1"/>
    <col min="15115" max="15360" width="9" style="231"/>
    <col min="15361" max="15361" width="6.625" style="231" customWidth="1"/>
    <col min="15362" max="15362" width="39.75" style="231" customWidth="1"/>
    <col min="15363" max="15363" width="7.875" style="231" customWidth="1"/>
    <col min="15364" max="15364" width="8.75" style="231" customWidth="1"/>
    <col min="15365" max="15365" width="16.125" style="231" customWidth="1"/>
    <col min="15366" max="15366" width="25" style="231" customWidth="1"/>
    <col min="15367" max="15367" width="0" style="231" hidden="1" customWidth="1"/>
    <col min="15368" max="15368" width="9" style="231"/>
    <col min="15369" max="15369" width="25.125" style="231" customWidth="1"/>
    <col min="15370" max="15370" width="15.875" style="231" customWidth="1"/>
    <col min="15371" max="15616" width="9" style="231"/>
    <col min="15617" max="15617" width="6.625" style="231" customWidth="1"/>
    <col min="15618" max="15618" width="39.75" style="231" customWidth="1"/>
    <col min="15619" max="15619" width="7.875" style="231" customWidth="1"/>
    <col min="15620" max="15620" width="8.75" style="231" customWidth="1"/>
    <col min="15621" max="15621" width="16.125" style="231" customWidth="1"/>
    <col min="15622" max="15622" width="25" style="231" customWidth="1"/>
    <col min="15623" max="15623" width="0" style="231" hidden="1" customWidth="1"/>
    <col min="15624" max="15624" width="9" style="231"/>
    <col min="15625" max="15625" width="25.125" style="231" customWidth="1"/>
    <col min="15626" max="15626" width="15.875" style="231" customWidth="1"/>
    <col min="15627" max="15872" width="9" style="231"/>
    <col min="15873" max="15873" width="6.625" style="231" customWidth="1"/>
    <col min="15874" max="15874" width="39.75" style="231" customWidth="1"/>
    <col min="15875" max="15875" width="7.875" style="231" customWidth="1"/>
    <col min="15876" max="15876" width="8.75" style="231" customWidth="1"/>
    <col min="15877" max="15877" width="16.125" style="231" customWidth="1"/>
    <col min="15878" max="15878" width="25" style="231" customWidth="1"/>
    <col min="15879" max="15879" width="0" style="231" hidden="1" customWidth="1"/>
    <col min="15880" max="15880" width="9" style="231"/>
    <col min="15881" max="15881" width="25.125" style="231" customWidth="1"/>
    <col min="15882" max="15882" width="15.875" style="231" customWidth="1"/>
    <col min="15883" max="16128" width="9" style="231"/>
    <col min="16129" max="16129" width="6.625" style="231" customWidth="1"/>
    <col min="16130" max="16130" width="39.75" style="231" customWidth="1"/>
    <col min="16131" max="16131" width="7.875" style="231" customWidth="1"/>
    <col min="16132" max="16132" width="8.75" style="231" customWidth="1"/>
    <col min="16133" max="16133" width="16.125" style="231" customWidth="1"/>
    <col min="16134" max="16134" width="25" style="231" customWidth="1"/>
    <col min="16135" max="16135" width="0" style="231" hidden="1" customWidth="1"/>
    <col min="16136" max="16136" width="9" style="231"/>
    <col min="16137" max="16137" width="25.125" style="231" customWidth="1"/>
    <col min="16138" max="16138" width="15.875" style="231" customWidth="1"/>
    <col min="16139" max="16384" width="9" style="231"/>
  </cols>
  <sheetData>
    <row r="1" spans="1:7" ht="21" customHeight="1">
      <c r="A1" s="424" t="s">
        <v>340</v>
      </c>
      <c r="B1" s="424"/>
      <c r="C1" s="424"/>
      <c r="D1" s="424"/>
      <c r="E1" s="424"/>
      <c r="F1" s="424"/>
      <c r="G1" s="424"/>
    </row>
    <row r="2" spans="1:7" s="5" customFormat="1" ht="15.75">
      <c r="A2" s="392" t="str">
        <f>'Lương CG'!A3:H3</f>
        <v>HẠNG MỤC: LẬP QUY HOẠCH SẢN XUẤT VÀ QUY HOẠCH SỬ DỤNG ĐẤT CỦA XÃ NÔNG THÔN</v>
      </c>
      <c r="B2" s="392"/>
      <c r="C2" s="392"/>
      <c r="D2" s="392"/>
      <c r="E2" s="392"/>
      <c r="F2" s="392"/>
      <c r="G2" s="392"/>
    </row>
    <row r="3" spans="1:7" s="1" customFormat="1" ht="15.75">
      <c r="A3" s="432"/>
      <c r="B3" s="432"/>
      <c r="C3" s="432"/>
      <c r="D3" s="432"/>
      <c r="E3" s="432"/>
      <c r="F3" s="432"/>
      <c r="G3" s="432"/>
    </row>
    <row r="4" spans="1:7" s="9" customFormat="1" ht="36.75" customHeight="1">
      <c r="A4" s="232" t="s">
        <v>0</v>
      </c>
      <c r="B4" s="232" t="s">
        <v>305</v>
      </c>
      <c r="C4" s="232" t="s">
        <v>109</v>
      </c>
      <c r="D4" s="232" t="s">
        <v>25</v>
      </c>
      <c r="E4" s="233" t="s">
        <v>306</v>
      </c>
      <c r="F4" s="234" t="s">
        <v>307</v>
      </c>
      <c r="G4" s="235" t="s">
        <v>9</v>
      </c>
    </row>
    <row r="5" spans="1:7" s="237" customFormat="1" ht="15.75">
      <c r="A5" s="236">
        <v>-1</v>
      </c>
      <c r="B5" s="236">
        <v>-2</v>
      </c>
      <c r="C5" s="236">
        <v>-3</v>
      </c>
      <c r="D5" s="236">
        <v>-4</v>
      </c>
      <c r="E5" s="236">
        <v>-5</v>
      </c>
      <c r="F5" s="236">
        <v>-6</v>
      </c>
      <c r="G5" s="236">
        <v>-7</v>
      </c>
    </row>
    <row r="6" spans="1:7" s="9" customFormat="1" ht="15.75">
      <c r="A6" s="238">
        <v>1</v>
      </c>
      <c r="B6" s="239" t="s">
        <v>308</v>
      </c>
      <c r="C6" s="240"/>
      <c r="D6" s="241"/>
      <c r="E6" s="241"/>
      <c r="F6" s="242">
        <f>SUBTOTAL(9,F7:F8)</f>
        <v>581492.4</v>
      </c>
      <c r="G6" s="243"/>
    </row>
    <row r="7" spans="1:7" s="9" customFormat="1" ht="15.75">
      <c r="A7" s="244" t="s">
        <v>74</v>
      </c>
      <c r="B7" s="245" t="s">
        <v>309</v>
      </c>
      <c r="C7" s="244" t="s">
        <v>310</v>
      </c>
      <c r="D7" s="246">
        <f>'Lương CG'!A10</f>
        <v>3</v>
      </c>
      <c r="E7" s="246">
        <f>1*9832848/5/12</f>
        <v>163880.80000000002</v>
      </c>
      <c r="F7" s="247">
        <f>D7*E7</f>
        <v>491642.4</v>
      </c>
      <c r="G7" s="248"/>
    </row>
    <row r="8" spans="1:7" s="9" customFormat="1" ht="15.75">
      <c r="A8" s="244" t="s">
        <v>75</v>
      </c>
      <c r="B8" s="245" t="s">
        <v>311</v>
      </c>
      <c r="C8" s="244" t="s">
        <v>310</v>
      </c>
      <c r="D8" s="246">
        <v>1</v>
      </c>
      <c r="E8" s="246">
        <f>1*5391000/5/12</f>
        <v>89850</v>
      </c>
      <c r="F8" s="247">
        <f>D8*E8</f>
        <v>89850</v>
      </c>
      <c r="G8" s="248"/>
    </row>
    <row r="9" spans="1:7" s="9" customFormat="1" ht="18.75" customHeight="1">
      <c r="A9" s="249">
        <v>2</v>
      </c>
      <c r="B9" s="250" t="s">
        <v>312</v>
      </c>
      <c r="C9" s="244"/>
      <c r="D9" s="251"/>
      <c r="E9" s="252"/>
      <c r="F9" s="253">
        <f>SUBTOTAL(9,F10:F23)</f>
        <v>1000000</v>
      </c>
      <c r="G9" s="254"/>
    </row>
    <row r="10" spans="1:7" s="9" customFormat="1" ht="36" customHeight="1">
      <c r="A10" s="244" t="s">
        <v>313</v>
      </c>
      <c r="B10" s="245" t="s">
        <v>314</v>
      </c>
      <c r="C10" s="2" t="s">
        <v>315</v>
      </c>
      <c r="D10" s="251">
        <v>1</v>
      </c>
      <c r="E10" s="252">
        <v>1000000</v>
      </c>
      <c r="F10" s="252">
        <f>D10*E10</f>
        <v>1000000</v>
      </c>
      <c r="G10" s="254"/>
    </row>
    <row r="11" spans="1:7" s="9" customFormat="1" ht="18" customHeight="1">
      <c r="A11" s="244" t="s">
        <v>111</v>
      </c>
      <c r="B11" s="245" t="s">
        <v>316</v>
      </c>
      <c r="C11" s="244"/>
      <c r="D11" s="251"/>
      <c r="E11" s="252"/>
      <c r="F11" s="252"/>
      <c r="G11" s="254"/>
    </row>
    <row r="12" spans="1:7" s="9" customFormat="1" ht="18" customHeight="1">
      <c r="A12" s="244" t="s">
        <v>317</v>
      </c>
      <c r="B12" s="245" t="s">
        <v>318</v>
      </c>
      <c r="C12" s="244"/>
      <c r="D12" s="251"/>
      <c r="E12" s="252"/>
      <c r="F12" s="252"/>
      <c r="G12" s="255"/>
    </row>
    <row r="13" spans="1:7" s="9" customFormat="1" ht="18" customHeight="1">
      <c r="A13" s="244"/>
      <c r="B13" s="256" t="s">
        <v>319</v>
      </c>
      <c r="C13" s="244" t="s">
        <v>26</v>
      </c>
      <c r="D13" s="251">
        <f>2*3*2</f>
        <v>12</v>
      </c>
      <c r="E13" s="252">
        <v>40000</v>
      </c>
      <c r="F13" s="252"/>
      <c r="G13" s="254"/>
    </row>
    <row r="14" spans="1:7" s="9" customFormat="1" ht="18" customHeight="1">
      <c r="A14" s="244"/>
      <c r="B14" s="256" t="s">
        <v>115</v>
      </c>
      <c r="C14" s="244"/>
      <c r="D14" s="251"/>
      <c r="E14" s="252"/>
      <c r="F14" s="252"/>
      <c r="G14" s="254"/>
    </row>
    <row r="15" spans="1:7" s="9" customFormat="1" ht="18" customHeight="1">
      <c r="A15" s="244"/>
      <c r="B15" s="257" t="s">
        <v>320</v>
      </c>
      <c r="C15" s="244" t="s">
        <v>26</v>
      </c>
      <c r="D15" s="251">
        <f>D21*2</f>
        <v>120</v>
      </c>
      <c r="E15" s="252">
        <v>600</v>
      </c>
      <c r="F15" s="252"/>
      <c r="G15" s="254"/>
    </row>
    <row r="16" spans="1:7" s="9" customFormat="1" ht="18" customHeight="1">
      <c r="A16" s="244"/>
      <c r="B16" s="257" t="s">
        <v>321</v>
      </c>
      <c r="C16" s="244" t="s">
        <v>26</v>
      </c>
      <c r="D16" s="251">
        <f>D15*9</f>
        <v>1080</v>
      </c>
      <c r="E16" s="252">
        <v>300</v>
      </c>
      <c r="F16" s="252"/>
      <c r="G16" s="254"/>
    </row>
    <row r="17" spans="1:10" s="9" customFormat="1" ht="18" customHeight="1">
      <c r="A17" s="244"/>
      <c r="B17" s="257" t="s">
        <v>322</v>
      </c>
      <c r="C17" s="244" t="s">
        <v>27</v>
      </c>
      <c r="D17" s="251">
        <f>10*2</f>
        <v>20</v>
      </c>
      <c r="E17" s="252">
        <v>20000</v>
      </c>
      <c r="F17" s="252"/>
      <c r="G17" s="254"/>
    </row>
    <row r="18" spans="1:10" s="9" customFormat="1" ht="18" customHeight="1">
      <c r="A18" s="244" t="s">
        <v>323</v>
      </c>
      <c r="B18" s="245" t="s">
        <v>324</v>
      </c>
      <c r="C18" s="244"/>
      <c r="D18" s="251"/>
      <c r="E18" s="252"/>
      <c r="F18" s="252"/>
      <c r="G18" s="255"/>
    </row>
    <row r="19" spans="1:10" s="9" customFormat="1" ht="18" customHeight="1">
      <c r="A19" s="244"/>
      <c r="B19" s="256" t="s">
        <v>325</v>
      </c>
      <c r="C19" s="244" t="s">
        <v>26</v>
      </c>
      <c r="D19" s="251">
        <f>6*5</f>
        <v>30</v>
      </c>
      <c r="E19" s="252">
        <v>40000</v>
      </c>
      <c r="F19" s="252"/>
      <c r="G19" s="254"/>
    </row>
    <row r="20" spans="1:10" s="9" customFormat="1" ht="18" customHeight="1">
      <c r="A20" s="244"/>
      <c r="B20" s="256" t="s">
        <v>115</v>
      </c>
      <c r="C20" s="244"/>
      <c r="D20" s="251"/>
      <c r="E20" s="252"/>
      <c r="F20" s="252"/>
      <c r="G20" s="254"/>
    </row>
    <row r="21" spans="1:10" s="9" customFormat="1" ht="18" customHeight="1">
      <c r="A21" s="244"/>
      <c r="B21" s="257" t="s">
        <v>326</v>
      </c>
      <c r="C21" s="244" t="s">
        <v>26</v>
      </c>
      <c r="D21" s="251">
        <v>60</v>
      </c>
      <c r="E21" s="252">
        <v>600</v>
      </c>
      <c r="F21" s="252"/>
      <c r="G21" s="254"/>
    </row>
    <row r="22" spans="1:10" s="9" customFormat="1" ht="18" customHeight="1">
      <c r="A22" s="244"/>
      <c r="B22" s="257" t="s">
        <v>327</v>
      </c>
      <c r="C22" s="244" t="s">
        <v>26</v>
      </c>
      <c r="D22" s="251">
        <f>D21*(D23-1)</f>
        <v>300</v>
      </c>
      <c r="E22" s="252">
        <v>300</v>
      </c>
      <c r="F22" s="252"/>
      <c r="G22" s="254"/>
    </row>
    <row r="23" spans="1:10" s="9" customFormat="1" ht="18" customHeight="1">
      <c r="A23" s="244"/>
      <c r="B23" s="257" t="s">
        <v>322</v>
      </c>
      <c r="C23" s="244" t="s">
        <v>27</v>
      </c>
      <c r="D23" s="251">
        <v>6</v>
      </c>
      <c r="E23" s="252">
        <v>2000</v>
      </c>
      <c r="F23" s="252"/>
      <c r="G23" s="254"/>
    </row>
    <row r="24" spans="1:10" s="9" customFormat="1" ht="18.75" customHeight="1">
      <c r="A24" s="249">
        <v>3</v>
      </c>
      <c r="B24" s="250" t="s">
        <v>1</v>
      </c>
      <c r="C24" s="244"/>
      <c r="D24" s="251"/>
      <c r="E24" s="252"/>
      <c r="F24" s="253">
        <f>SUBTOTAL(9,F25)</f>
        <v>500000</v>
      </c>
      <c r="G24" s="254"/>
    </row>
    <row r="25" spans="1:10" s="9" customFormat="1" ht="36" customHeight="1">
      <c r="A25" s="244"/>
      <c r="B25" s="245" t="s">
        <v>328</v>
      </c>
      <c r="C25" s="2" t="s">
        <v>329</v>
      </c>
      <c r="D25" s="251">
        <v>1</v>
      </c>
      <c r="E25" s="252">
        <v>500000</v>
      </c>
      <c r="F25" s="252">
        <f>D25*E25</f>
        <v>500000</v>
      </c>
      <c r="G25" s="254"/>
    </row>
    <row r="26" spans="1:10" s="9" customFormat="1" ht="17.25" customHeight="1">
      <c r="A26" s="258"/>
      <c r="B26" s="258" t="s">
        <v>14</v>
      </c>
      <c r="C26" s="258"/>
      <c r="D26" s="258"/>
      <c r="E26" s="259"/>
      <c r="F26" s="259">
        <f>SUBTOTAL(9,F6:F25)</f>
        <v>2081492.4</v>
      </c>
      <c r="G26" s="260"/>
    </row>
    <row r="27" spans="1:10" s="1" customFormat="1" ht="16.5" customHeight="1">
      <c r="A27" s="261"/>
      <c r="E27" s="10"/>
      <c r="F27" s="262"/>
      <c r="G27" s="263"/>
      <c r="J27" s="11"/>
    </row>
    <row r="28" spans="1:10" s="1" customFormat="1" ht="15.75">
      <c r="A28" s="264"/>
      <c r="B28" s="222"/>
      <c r="E28" s="10"/>
      <c r="F28" s="262"/>
      <c r="G28" s="263"/>
      <c r="I28" s="11"/>
    </row>
    <row r="29" spans="1:10" s="1" customFormat="1" ht="15.75">
      <c r="B29" s="222"/>
      <c r="E29" s="10"/>
      <c r="F29" s="262"/>
      <c r="G29" s="263"/>
      <c r="I29" s="10"/>
    </row>
    <row r="30" spans="1:10" s="1" customFormat="1" ht="15.75">
      <c r="A30" s="264"/>
      <c r="E30" s="10"/>
      <c r="F30" s="262"/>
      <c r="G30" s="263"/>
    </row>
    <row r="31" spans="1:10" s="1" customFormat="1" ht="15.75">
      <c r="E31" s="10"/>
      <c r="F31" s="262"/>
      <c r="G31" s="263"/>
      <c r="I31" s="11"/>
    </row>
    <row r="32" spans="1:10" s="1" customFormat="1" ht="15.75">
      <c r="E32" s="10"/>
      <c r="F32" s="262"/>
      <c r="G32" s="263"/>
    </row>
    <row r="33" spans="5:10" s="1" customFormat="1" ht="15.75">
      <c r="E33" s="10"/>
      <c r="F33" s="262"/>
      <c r="G33" s="263"/>
    </row>
    <row r="34" spans="5:10" s="1" customFormat="1" ht="15.75">
      <c r="E34" s="10"/>
      <c r="F34" s="262"/>
      <c r="G34" s="263"/>
    </row>
    <row r="35" spans="5:10">
      <c r="F35" s="266"/>
      <c r="J35" s="268"/>
    </row>
    <row r="36" spans="5:10">
      <c r="F36" s="266"/>
    </row>
    <row r="37" spans="5:10">
      <c r="F37" s="266"/>
    </row>
    <row r="38" spans="5:10">
      <c r="F38" s="266"/>
    </row>
    <row r="39" spans="5:10">
      <c r="F39" s="266"/>
    </row>
    <row r="40" spans="5:10">
      <c r="F40" s="266"/>
    </row>
    <row r="41" spans="5:10">
      <c r="F41" s="266"/>
    </row>
    <row r="42" spans="5:10">
      <c r="F42" s="266"/>
    </row>
    <row r="43" spans="5:10">
      <c r="F43" s="266"/>
    </row>
    <row r="44" spans="5:10">
      <c r="F44" s="266"/>
    </row>
    <row r="45" spans="5:10">
      <c r="F45" s="266"/>
    </row>
    <row r="46" spans="5:10">
      <c r="F46" s="266"/>
    </row>
    <row r="47" spans="5:10">
      <c r="F47" s="266"/>
    </row>
    <row r="48" spans="5:10">
      <c r="F48" s="266"/>
    </row>
    <row r="49" spans="2:6">
      <c r="F49" s="266"/>
    </row>
    <row r="50" spans="2:6">
      <c r="F50" s="266"/>
    </row>
    <row r="51" spans="2:6">
      <c r="F51" s="266"/>
    </row>
    <row r="52" spans="2:6">
      <c r="F52" s="266"/>
    </row>
    <row r="53" spans="2:6">
      <c r="F53" s="266"/>
    </row>
    <row r="54" spans="2:6">
      <c r="F54" s="266"/>
    </row>
    <row r="55" spans="2:6">
      <c r="F55" s="266"/>
    </row>
    <row r="56" spans="2:6">
      <c r="F56" s="266"/>
    </row>
    <row r="57" spans="2:6">
      <c r="F57" s="266"/>
    </row>
    <row r="58" spans="2:6">
      <c r="F58" s="266"/>
    </row>
    <row r="59" spans="2:6">
      <c r="F59" s="266"/>
    </row>
    <row r="60" spans="2:6">
      <c r="F60" s="266"/>
    </row>
    <row r="61" spans="2:6">
      <c r="F61" s="266"/>
    </row>
    <row r="62" spans="2:6">
      <c r="F62" s="266"/>
    </row>
    <row r="63" spans="2:6">
      <c r="B63" s="269"/>
      <c r="F63" s="266"/>
    </row>
    <row r="64" spans="2:6">
      <c r="B64" s="269"/>
      <c r="F64" s="266"/>
    </row>
    <row r="65" spans="2:6">
      <c r="B65" s="269"/>
      <c r="F65" s="266"/>
    </row>
    <row r="66" spans="2:6">
      <c r="B66" s="269"/>
      <c r="F66" s="266"/>
    </row>
    <row r="67" spans="2:6">
      <c r="B67" s="269"/>
      <c r="F67" s="266"/>
    </row>
    <row r="68" spans="2:6">
      <c r="B68" s="269"/>
      <c r="F68" s="266"/>
    </row>
    <row r="69" spans="2:6">
      <c r="F69" s="266"/>
    </row>
    <row r="70" spans="2:6">
      <c r="F70" s="266"/>
    </row>
    <row r="71" spans="2:6">
      <c r="F71" s="266"/>
    </row>
    <row r="72" spans="2:6">
      <c r="F72" s="266"/>
    </row>
    <row r="73" spans="2:6">
      <c r="F73" s="266"/>
    </row>
    <row r="74" spans="2:6">
      <c r="F74" s="266"/>
    </row>
    <row r="75" spans="2:6">
      <c r="F75" s="266"/>
    </row>
    <row r="76" spans="2:6">
      <c r="F76" s="266"/>
    </row>
    <row r="77" spans="2:6">
      <c r="F77" s="266"/>
    </row>
    <row r="78" spans="2:6">
      <c r="F78" s="266"/>
    </row>
    <row r="79" spans="2:6">
      <c r="F79" s="266"/>
    </row>
    <row r="80" spans="2:6">
      <c r="F80" s="266"/>
    </row>
    <row r="81" spans="6:6">
      <c r="F81" s="266"/>
    </row>
    <row r="82" spans="6:6">
      <c r="F82" s="266"/>
    </row>
    <row r="83" spans="6:6">
      <c r="F83" s="266"/>
    </row>
    <row r="84" spans="6:6">
      <c r="F84" s="266"/>
    </row>
    <row r="85" spans="6:6">
      <c r="F85" s="266"/>
    </row>
    <row r="86" spans="6:6">
      <c r="F86" s="266"/>
    </row>
    <row r="87" spans="6:6">
      <c r="F87" s="266"/>
    </row>
    <row r="88" spans="6:6">
      <c r="F88" s="266"/>
    </row>
    <row r="89" spans="6:6">
      <c r="F89" s="266"/>
    </row>
    <row r="90" spans="6:6">
      <c r="F90" s="266"/>
    </row>
    <row r="91" spans="6:6">
      <c r="F91" s="266"/>
    </row>
    <row r="92" spans="6:6">
      <c r="F92" s="266"/>
    </row>
    <row r="93" spans="6:6">
      <c r="F93" s="266"/>
    </row>
    <row r="94" spans="6:6">
      <c r="F94" s="266"/>
    </row>
    <row r="95" spans="6:6">
      <c r="F95" s="266"/>
    </row>
    <row r="96" spans="6:6">
      <c r="F96" s="266"/>
    </row>
    <row r="97" spans="6:6">
      <c r="F97" s="266"/>
    </row>
  </sheetData>
  <mergeCells count="3">
    <mergeCell ref="A1:G1"/>
    <mergeCell ref="A2:G2"/>
    <mergeCell ref="A3:G3"/>
  </mergeCells>
  <printOptions horizontalCentered="1"/>
  <pageMargins left="0.78740157480314965" right="0.39370078740157483" top="0.39370078740157483" bottom="0.39370078740157483" header="0.19685039370078741" footer="0.19685039370078741"/>
  <pageSetup paperSize="9" fitToHeight="2" orientation="landscape"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G24"/>
  <sheetViews>
    <sheetView topLeftCell="A6" workbookViewId="0">
      <selection activeCell="B8" sqref="B8"/>
    </sheetView>
  </sheetViews>
  <sheetFormatPr defaultRowHeight="15.75"/>
  <cols>
    <col min="1" max="1" width="4.875" style="1" customWidth="1"/>
    <col min="2" max="2" width="47.875" style="1" customWidth="1"/>
    <col min="3" max="3" width="8.875" style="1" customWidth="1"/>
    <col min="4" max="4" width="12.125" style="1" customWidth="1"/>
    <col min="5" max="5" width="12.5" style="1" customWidth="1"/>
    <col min="6" max="6" width="13.125" style="1" customWidth="1"/>
    <col min="7" max="7" width="26.5" style="1" customWidth="1"/>
    <col min="8" max="256" width="9" style="1"/>
    <col min="257" max="257" width="3.5" style="1" bestFit="1" customWidth="1"/>
    <col min="258" max="258" width="16.25" style="1" bestFit="1" customWidth="1"/>
    <col min="259" max="259" width="6.375" style="1" bestFit="1" customWidth="1"/>
    <col min="260" max="260" width="9.875" style="1" customWidth="1"/>
    <col min="261" max="261" width="15" style="1" customWidth="1"/>
    <col min="262" max="262" width="16" style="1" customWidth="1"/>
    <col min="263" max="263" width="12.125" style="1" customWidth="1"/>
    <col min="264" max="512" width="9" style="1"/>
    <col min="513" max="513" width="3.5" style="1" bestFit="1" customWidth="1"/>
    <col min="514" max="514" width="16.25" style="1" bestFit="1" customWidth="1"/>
    <col min="515" max="515" width="6.375" style="1" bestFit="1" customWidth="1"/>
    <col min="516" max="516" width="9.875" style="1" customWidth="1"/>
    <col min="517" max="517" width="15" style="1" customWidth="1"/>
    <col min="518" max="518" width="16" style="1" customWidth="1"/>
    <col min="519" max="519" width="12.125" style="1" customWidth="1"/>
    <col min="520" max="768" width="9" style="1"/>
    <col min="769" max="769" width="3.5" style="1" bestFit="1" customWidth="1"/>
    <col min="770" max="770" width="16.25" style="1" bestFit="1" customWidth="1"/>
    <col min="771" max="771" width="6.375" style="1" bestFit="1" customWidth="1"/>
    <col min="772" max="772" width="9.875" style="1" customWidth="1"/>
    <col min="773" max="773" width="15" style="1" customWidth="1"/>
    <col min="774" max="774" width="16" style="1" customWidth="1"/>
    <col min="775" max="775" width="12.125" style="1" customWidth="1"/>
    <col min="776" max="1024" width="9" style="1"/>
    <col min="1025" max="1025" width="3.5" style="1" bestFit="1" customWidth="1"/>
    <col min="1026" max="1026" width="16.25" style="1" bestFit="1" customWidth="1"/>
    <col min="1027" max="1027" width="6.375" style="1" bestFit="1" customWidth="1"/>
    <col min="1028" max="1028" width="9.875" style="1" customWidth="1"/>
    <col min="1029" max="1029" width="15" style="1" customWidth="1"/>
    <col min="1030" max="1030" width="16" style="1" customWidth="1"/>
    <col min="1031" max="1031" width="12.125" style="1" customWidth="1"/>
    <col min="1032" max="1280" width="9" style="1"/>
    <col min="1281" max="1281" width="3.5" style="1" bestFit="1" customWidth="1"/>
    <col min="1282" max="1282" width="16.25" style="1" bestFit="1" customWidth="1"/>
    <col min="1283" max="1283" width="6.375" style="1" bestFit="1" customWidth="1"/>
    <col min="1284" max="1284" width="9.875" style="1" customWidth="1"/>
    <col min="1285" max="1285" width="15" style="1" customWidth="1"/>
    <col min="1286" max="1286" width="16" style="1" customWidth="1"/>
    <col min="1287" max="1287" width="12.125" style="1" customWidth="1"/>
    <col min="1288" max="1536" width="9" style="1"/>
    <col min="1537" max="1537" width="3.5" style="1" bestFit="1" customWidth="1"/>
    <col min="1538" max="1538" width="16.25" style="1" bestFit="1" customWidth="1"/>
    <col min="1539" max="1539" width="6.375" style="1" bestFit="1" customWidth="1"/>
    <col min="1540" max="1540" width="9.875" style="1" customWidth="1"/>
    <col min="1541" max="1541" width="15" style="1" customWidth="1"/>
    <col min="1542" max="1542" width="16" style="1" customWidth="1"/>
    <col min="1543" max="1543" width="12.125" style="1" customWidth="1"/>
    <col min="1544" max="1792" width="9" style="1"/>
    <col min="1793" max="1793" width="3.5" style="1" bestFit="1" customWidth="1"/>
    <col min="1794" max="1794" width="16.25" style="1" bestFit="1" customWidth="1"/>
    <col min="1795" max="1795" width="6.375" style="1" bestFit="1" customWidth="1"/>
    <col min="1796" max="1796" width="9.875" style="1" customWidth="1"/>
    <col min="1797" max="1797" width="15" style="1" customWidth="1"/>
    <col min="1798" max="1798" width="16" style="1" customWidth="1"/>
    <col min="1799" max="1799" width="12.125" style="1" customWidth="1"/>
    <col min="1800" max="2048" width="9" style="1"/>
    <col min="2049" max="2049" width="3.5" style="1" bestFit="1" customWidth="1"/>
    <col min="2050" max="2050" width="16.25" style="1" bestFit="1" customWidth="1"/>
    <col min="2051" max="2051" width="6.375" style="1" bestFit="1" customWidth="1"/>
    <col min="2052" max="2052" width="9.875" style="1" customWidth="1"/>
    <col min="2053" max="2053" width="15" style="1" customWidth="1"/>
    <col min="2054" max="2054" width="16" style="1" customWidth="1"/>
    <col min="2055" max="2055" width="12.125" style="1" customWidth="1"/>
    <col min="2056" max="2304" width="9" style="1"/>
    <col min="2305" max="2305" width="3.5" style="1" bestFit="1" customWidth="1"/>
    <col min="2306" max="2306" width="16.25" style="1" bestFit="1" customWidth="1"/>
    <col min="2307" max="2307" width="6.375" style="1" bestFit="1" customWidth="1"/>
    <col min="2308" max="2308" width="9.875" style="1" customWidth="1"/>
    <col min="2309" max="2309" width="15" style="1" customWidth="1"/>
    <col min="2310" max="2310" width="16" style="1" customWidth="1"/>
    <col min="2311" max="2311" width="12.125" style="1" customWidth="1"/>
    <col min="2312" max="2560" width="9" style="1"/>
    <col min="2561" max="2561" width="3.5" style="1" bestFit="1" customWidth="1"/>
    <col min="2562" max="2562" width="16.25" style="1" bestFit="1" customWidth="1"/>
    <col min="2563" max="2563" width="6.375" style="1" bestFit="1" customWidth="1"/>
    <col min="2564" max="2564" width="9.875" style="1" customWidth="1"/>
    <col min="2565" max="2565" width="15" style="1" customWidth="1"/>
    <col min="2566" max="2566" width="16" style="1" customWidth="1"/>
    <col min="2567" max="2567" width="12.125" style="1" customWidth="1"/>
    <col min="2568" max="2816" width="9" style="1"/>
    <col min="2817" max="2817" width="3.5" style="1" bestFit="1" customWidth="1"/>
    <col min="2818" max="2818" width="16.25" style="1" bestFit="1" customWidth="1"/>
    <col min="2819" max="2819" width="6.375" style="1" bestFit="1" customWidth="1"/>
    <col min="2820" max="2820" width="9.875" style="1" customWidth="1"/>
    <col min="2821" max="2821" width="15" style="1" customWidth="1"/>
    <col min="2822" max="2822" width="16" style="1" customWidth="1"/>
    <col min="2823" max="2823" width="12.125" style="1" customWidth="1"/>
    <col min="2824" max="3072" width="9" style="1"/>
    <col min="3073" max="3073" width="3.5" style="1" bestFit="1" customWidth="1"/>
    <col min="3074" max="3074" width="16.25" style="1" bestFit="1" customWidth="1"/>
    <col min="3075" max="3075" width="6.375" style="1" bestFit="1" customWidth="1"/>
    <col min="3076" max="3076" width="9.875" style="1" customWidth="1"/>
    <col min="3077" max="3077" width="15" style="1" customWidth="1"/>
    <col min="3078" max="3078" width="16" style="1" customWidth="1"/>
    <col min="3079" max="3079" width="12.125" style="1" customWidth="1"/>
    <col min="3080" max="3328" width="9" style="1"/>
    <col min="3329" max="3329" width="3.5" style="1" bestFit="1" customWidth="1"/>
    <col min="3330" max="3330" width="16.25" style="1" bestFit="1" customWidth="1"/>
    <col min="3331" max="3331" width="6.375" style="1" bestFit="1" customWidth="1"/>
    <col min="3332" max="3332" width="9.875" style="1" customWidth="1"/>
    <col min="3333" max="3333" width="15" style="1" customWidth="1"/>
    <col min="3334" max="3334" width="16" style="1" customWidth="1"/>
    <col min="3335" max="3335" width="12.125" style="1" customWidth="1"/>
    <col min="3336" max="3584" width="9" style="1"/>
    <col min="3585" max="3585" width="3.5" style="1" bestFit="1" customWidth="1"/>
    <col min="3586" max="3586" width="16.25" style="1" bestFit="1" customWidth="1"/>
    <col min="3587" max="3587" width="6.375" style="1" bestFit="1" customWidth="1"/>
    <col min="3588" max="3588" width="9.875" style="1" customWidth="1"/>
    <col min="3589" max="3589" width="15" style="1" customWidth="1"/>
    <col min="3590" max="3590" width="16" style="1" customWidth="1"/>
    <col min="3591" max="3591" width="12.125" style="1" customWidth="1"/>
    <col min="3592" max="3840" width="9" style="1"/>
    <col min="3841" max="3841" width="3.5" style="1" bestFit="1" customWidth="1"/>
    <col min="3842" max="3842" width="16.25" style="1" bestFit="1" customWidth="1"/>
    <col min="3843" max="3843" width="6.375" style="1" bestFit="1" customWidth="1"/>
    <col min="3844" max="3844" width="9.875" style="1" customWidth="1"/>
    <col min="3845" max="3845" width="15" style="1" customWidth="1"/>
    <col min="3846" max="3846" width="16" style="1" customWidth="1"/>
    <col min="3847" max="3847" width="12.125" style="1" customWidth="1"/>
    <col min="3848" max="4096" width="9" style="1"/>
    <col min="4097" max="4097" width="3.5" style="1" bestFit="1" customWidth="1"/>
    <col min="4098" max="4098" width="16.25" style="1" bestFit="1" customWidth="1"/>
    <col min="4099" max="4099" width="6.375" style="1" bestFit="1" customWidth="1"/>
    <col min="4100" max="4100" width="9.875" style="1" customWidth="1"/>
    <col min="4101" max="4101" width="15" style="1" customWidth="1"/>
    <col min="4102" max="4102" width="16" style="1" customWidth="1"/>
    <col min="4103" max="4103" width="12.125" style="1" customWidth="1"/>
    <col min="4104" max="4352" width="9" style="1"/>
    <col min="4353" max="4353" width="3.5" style="1" bestFit="1" customWidth="1"/>
    <col min="4354" max="4354" width="16.25" style="1" bestFit="1" customWidth="1"/>
    <col min="4355" max="4355" width="6.375" style="1" bestFit="1" customWidth="1"/>
    <col min="4356" max="4356" width="9.875" style="1" customWidth="1"/>
    <col min="4357" max="4357" width="15" style="1" customWidth="1"/>
    <col min="4358" max="4358" width="16" style="1" customWidth="1"/>
    <col min="4359" max="4359" width="12.125" style="1" customWidth="1"/>
    <col min="4360" max="4608" width="9" style="1"/>
    <col min="4609" max="4609" width="3.5" style="1" bestFit="1" customWidth="1"/>
    <col min="4610" max="4610" width="16.25" style="1" bestFit="1" customWidth="1"/>
    <col min="4611" max="4611" width="6.375" style="1" bestFit="1" customWidth="1"/>
    <col min="4612" max="4612" width="9.875" style="1" customWidth="1"/>
    <col min="4613" max="4613" width="15" style="1" customWidth="1"/>
    <col min="4614" max="4614" width="16" style="1" customWidth="1"/>
    <col min="4615" max="4615" width="12.125" style="1" customWidth="1"/>
    <col min="4616" max="4864" width="9" style="1"/>
    <col min="4865" max="4865" width="3.5" style="1" bestFit="1" customWidth="1"/>
    <col min="4866" max="4866" width="16.25" style="1" bestFit="1" customWidth="1"/>
    <col min="4867" max="4867" width="6.375" style="1" bestFit="1" customWidth="1"/>
    <col min="4868" max="4868" width="9.875" style="1" customWidth="1"/>
    <col min="4869" max="4869" width="15" style="1" customWidth="1"/>
    <col min="4870" max="4870" width="16" style="1" customWidth="1"/>
    <col min="4871" max="4871" width="12.125" style="1" customWidth="1"/>
    <col min="4872" max="5120" width="9" style="1"/>
    <col min="5121" max="5121" width="3.5" style="1" bestFit="1" customWidth="1"/>
    <col min="5122" max="5122" width="16.25" style="1" bestFit="1" customWidth="1"/>
    <col min="5123" max="5123" width="6.375" style="1" bestFit="1" customWidth="1"/>
    <col min="5124" max="5124" width="9.875" style="1" customWidth="1"/>
    <col min="5125" max="5125" width="15" style="1" customWidth="1"/>
    <col min="5126" max="5126" width="16" style="1" customWidth="1"/>
    <col min="5127" max="5127" width="12.125" style="1" customWidth="1"/>
    <col min="5128" max="5376" width="9" style="1"/>
    <col min="5377" max="5377" width="3.5" style="1" bestFit="1" customWidth="1"/>
    <col min="5378" max="5378" width="16.25" style="1" bestFit="1" customWidth="1"/>
    <col min="5379" max="5379" width="6.375" style="1" bestFit="1" customWidth="1"/>
    <col min="5380" max="5380" width="9.875" style="1" customWidth="1"/>
    <col min="5381" max="5381" width="15" style="1" customWidth="1"/>
    <col min="5382" max="5382" width="16" style="1" customWidth="1"/>
    <col min="5383" max="5383" width="12.125" style="1" customWidth="1"/>
    <col min="5384" max="5632" width="9" style="1"/>
    <col min="5633" max="5633" width="3.5" style="1" bestFit="1" customWidth="1"/>
    <col min="5634" max="5634" width="16.25" style="1" bestFit="1" customWidth="1"/>
    <col min="5635" max="5635" width="6.375" style="1" bestFit="1" customWidth="1"/>
    <col min="5636" max="5636" width="9.875" style="1" customWidth="1"/>
    <col min="5637" max="5637" width="15" style="1" customWidth="1"/>
    <col min="5638" max="5638" width="16" style="1" customWidth="1"/>
    <col min="5639" max="5639" width="12.125" style="1" customWidth="1"/>
    <col min="5640" max="5888" width="9" style="1"/>
    <col min="5889" max="5889" width="3.5" style="1" bestFit="1" customWidth="1"/>
    <col min="5890" max="5890" width="16.25" style="1" bestFit="1" customWidth="1"/>
    <col min="5891" max="5891" width="6.375" style="1" bestFit="1" customWidth="1"/>
    <col min="5892" max="5892" width="9.875" style="1" customWidth="1"/>
    <col min="5893" max="5893" width="15" style="1" customWidth="1"/>
    <col min="5894" max="5894" width="16" style="1" customWidth="1"/>
    <col min="5895" max="5895" width="12.125" style="1" customWidth="1"/>
    <col min="5896" max="6144" width="9" style="1"/>
    <col min="6145" max="6145" width="3.5" style="1" bestFit="1" customWidth="1"/>
    <col min="6146" max="6146" width="16.25" style="1" bestFit="1" customWidth="1"/>
    <col min="6147" max="6147" width="6.375" style="1" bestFit="1" customWidth="1"/>
    <col min="6148" max="6148" width="9.875" style="1" customWidth="1"/>
    <col min="6149" max="6149" width="15" style="1" customWidth="1"/>
    <col min="6150" max="6150" width="16" style="1" customWidth="1"/>
    <col min="6151" max="6151" width="12.125" style="1" customWidth="1"/>
    <col min="6152" max="6400" width="9" style="1"/>
    <col min="6401" max="6401" width="3.5" style="1" bestFit="1" customWidth="1"/>
    <col min="6402" max="6402" width="16.25" style="1" bestFit="1" customWidth="1"/>
    <col min="6403" max="6403" width="6.375" style="1" bestFit="1" customWidth="1"/>
    <col min="6404" max="6404" width="9.875" style="1" customWidth="1"/>
    <col min="6405" max="6405" width="15" style="1" customWidth="1"/>
    <col min="6406" max="6406" width="16" style="1" customWidth="1"/>
    <col min="6407" max="6407" width="12.125" style="1" customWidth="1"/>
    <col min="6408" max="6656" width="9" style="1"/>
    <col min="6657" max="6657" width="3.5" style="1" bestFit="1" customWidth="1"/>
    <col min="6658" max="6658" width="16.25" style="1" bestFit="1" customWidth="1"/>
    <col min="6659" max="6659" width="6.375" style="1" bestFit="1" customWidth="1"/>
    <col min="6660" max="6660" width="9.875" style="1" customWidth="1"/>
    <col min="6661" max="6661" width="15" style="1" customWidth="1"/>
    <col min="6662" max="6662" width="16" style="1" customWidth="1"/>
    <col min="6663" max="6663" width="12.125" style="1" customWidth="1"/>
    <col min="6664" max="6912" width="9" style="1"/>
    <col min="6913" max="6913" width="3.5" style="1" bestFit="1" customWidth="1"/>
    <col min="6914" max="6914" width="16.25" style="1" bestFit="1" customWidth="1"/>
    <col min="6915" max="6915" width="6.375" style="1" bestFit="1" customWidth="1"/>
    <col min="6916" max="6916" width="9.875" style="1" customWidth="1"/>
    <col min="6917" max="6917" width="15" style="1" customWidth="1"/>
    <col min="6918" max="6918" width="16" style="1" customWidth="1"/>
    <col min="6919" max="6919" width="12.125" style="1" customWidth="1"/>
    <col min="6920" max="7168" width="9" style="1"/>
    <col min="7169" max="7169" width="3.5" style="1" bestFit="1" customWidth="1"/>
    <col min="7170" max="7170" width="16.25" style="1" bestFit="1" customWidth="1"/>
    <col min="7171" max="7171" width="6.375" style="1" bestFit="1" customWidth="1"/>
    <col min="7172" max="7172" width="9.875" style="1" customWidth="1"/>
    <col min="7173" max="7173" width="15" style="1" customWidth="1"/>
    <col min="7174" max="7174" width="16" style="1" customWidth="1"/>
    <col min="7175" max="7175" width="12.125" style="1" customWidth="1"/>
    <col min="7176" max="7424" width="9" style="1"/>
    <col min="7425" max="7425" width="3.5" style="1" bestFit="1" customWidth="1"/>
    <col min="7426" max="7426" width="16.25" style="1" bestFit="1" customWidth="1"/>
    <col min="7427" max="7427" width="6.375" style="1" bestFit="1" customWidth="1"/>
    <col min="7428" max="7428" width="9.875" style="1" customWidth="1"/>
    <col min="7429" max="7429" width="15" style="1" customWidth="1"/>
    <col min="7430" max="7430" width="16" style="1" customWidth="1"/>
    <col min="7431" max="7431" width="12.125" style="1" customWidth="1"/>
    <col min="7432" max="7680" width="9" style="1"/>
    <col min="7681" max="7681" width="3.5" style="1" bestFit="1" customWidth="1"/>
    <col min="7682" max="7682" width="16.25" style="1" bestFit="1" customWidth="1"/>
    <col min="7683" max="7683" width="6.375" style="1" bestFit="1" customWidth="1"/>
    <col min="7684" max="7684" width="9.875" style="1" customWidth="1"/>
    <col min="7685" max="7685" width="15" style="1" customWidth="1"/>
    <col min="7686" max="7686" width="16" style="1" customWidth="1"/>
    <col min="7687" max="7687" width="12.125" style="1" customWidth="1"/>
    <col min="7688" max="7936" width="9" style="1"/>
    <col min="7937" max="7937" width="3.5" style="1" bestFit="1" customWidth="1"/>
    <col min="7938" max="7938" width="16.25" style="1" bestFit="1" customWidth="1"/>
    <col min="7939" max="7939" width="6.375" style="1" bestFit="1" customWidth="1"/>
    <col min="7940" max="7940" width="9.875" style="1" customWidth="1"/>
    <col min="7941" max="7941" width="15" style="1" customWidth="1"/>
    <col min="7942" max="7942" width="16" style="1" customWidth="1"/>
    <col min="7943" max="7943" width="12.125" style="1" customWidth="1"/>
    <col min="7944" max="8192" width="9" style="1"/>
    <col min="8193" max="8193" width="3.5" style="1" bestFit="1" customWidth="1"/>
    <col min="8194" max="8194" width="16.25" style="1" bestFit="1" customWidth="1"/>
    <col min="8195" max="8195" width="6.375" style="1" bestFit="1" customWidth="1"/>
    <col min="8196" max="8196" width="9.875" style="1" customWidth="1"/>
    <col min="8197" max="8197" width="15" style="1" customWidth="1"/>
    <col min="8198" max="8198" width="16" style="1" customWidth="1"/>
    <col min="8199" max="8199" width="12.125" style="1" customWidth="1"/>
    <col min="8200" max="8448" width="9" style="1"/>
    <col min="8449" max="8449" width="3.5" style="1" bestFit="1" customWidth="1"/>
    <col min="8450" max="8450" width="16.25" style="1" bestFit="1" customWidth="1"/>
    <col min="8451" max="8451" width="6.375" style="1" bestFit="1" customWidth="1"/>
    <col min="8452" max="8452" width="9.875" style="1" customWidth="1"/>
    <col min="8453" max="8453" width="15" style="1" customWidth="1"/>
    <col min="8454" max="8454" width="16" style="1" customWidth="1"/>
    <col min="8455" max="8455" width="12.125" style="1" customWidth="1"/>
    <col min="8456" max="8704" width="9" style="1"/>
    <col min="8705" max="8705" width="3.5" style="1" bestFit="1" customWidth="1"/>
    <col min="8706" max="8706" width="16.25" style="1" bestFit="1" customWidth="1"/>
    <col min="8707" max="8707" width="6.375" style="1" bestFit="1" customWidth="1"/>
    <col min="8708" max="8708" width="9.875" style="1" customWidth="1"/>
    <col min="8709" max="8709" width="15" style="1" customWidth="1"/>
    <col min="8710" max="8710" width="16" style="1" customWidth="1"/>
    <col min="8711" max="8711" width="12.125" style="1" customWidth="1"/>
    <col min="8712" max="8960" width="9" style="1"/>
    <col min="8961" max="8961" width="3.5" style="1" bestFit="1" customWidth="1"/>
    <col min="8962" max="8962" width="16.25" style="1" bestFit="1" customWidth="1"/>
    <col min="8963" max="8963" width="6.375" style="1" bestFit="1" customWidth="1"/>
    <col min="8964" max="8964" width="9.875" style="1" customWidth="1"/>
    <col min="8965" max="8965" width="15" style="1" customWidth="1"/>
    <col min="8966" max="8966" width="16" style="1" customWidth="1"/>
    <col min="8967" max="8967" width="12.125" style="1" customWidth="1"/>
    <col min="8968" max="9216" width="9" style="1"/>
    <col min="9217" max="9217" width="3.5" style="1" bestFit="1" customWidth="1"/>
    <col min="9218" max="9218" width="16.25" style="1" bestFit="1" customWidth="1"/>
    <col min="9219" max="9219" width="6.375" style="1" bestFit="1" customWidth="1"/>
    <col min="9220" max="9220" width="9.875" style="1" customWidth="1"/>
    <col min="9221" max="9221" width="15" style="1" customWidth="1"/>
    <col min="9222" max="9222" width="16" style="1" customWidth="1"/>
    <col min="9223" max="9223" width="12.125" style="1" customWidth="1"/>
    <col min="9224" max="9472" width="9" style="1"/>
    <col min="9473" max="9473" width="3.5" style="1" bestFit="1" customWidth="1"/>
    <col min="9474" max="9474" width="16.25" style="1" bestFit="1" customWidth="1"/>
    <col min="9475" max="9475" width="6.375" style="1" bestFit="1" customWidth="1"/>
    <col min="9476" max="9476" width="9.875" style="1" customWidth="1"/>
    <col min="9477" max="9477" width="15" style="1" customWidth="1"/>
    <col min="9478" max="9478" width="16" style="1" customWidth="1"/>
    <col min="9479" max="9479" width="12.125" style="1" customWidth="1"/>
    <col min="9480" max="9728" width="9" style="1"/>
    <col min="9729" max="9729" width="3.5" style="1" bestFit="1" customWidth="1"/>
    <col min="9730" max="9730" width="16.25" style="1" bestFit="1" customWidth="1"/>
    <col min="9731" max="9731" width="6.375" style="1" bestFit="1" customWidth="1"/>
    <col min="9732" max="9732" width="9.875" style="1" customWidth="1"/>
    <col min="9733" max="9733" width="15" style="1" customWidth="1"/>
    <col min="9734" max="9734" width="16" style="1" customWidth="1"/>
    <col min="9735" max="9735" width="12.125" style="1" customWidth="1"/>
    <col min="9736" max="9984" width="9" style="1"/>
    <col min="9985" max="9985" width="3.5" style="1" bestFit="1" customWidth="1"/>
    <col min="9986" max="9986" width="16.25" style="1" bestFit="1" customWidth="1"/>
    <col min="9987" max="9987" width="6.375" style="1" bestFit="1" customWidth="1"/>
    <col min="9988" max="9988" width="9.875" style="1" customWidth="1"/>
    <col min="9989" max="9989" width="15" style="1" customWidth="1"/>
    <col min="9990" max="9990" width="16" style="1" customWidth="1"/>
    <col min="9991" max="9991" width="12.125" style="1" customWidth="1"/>
    <col min="9992" max="10240" width="9" style="1"/>
    <col min="10241" max="10241" width="3.5" style="1" bestFit="1" customWidth="1"/>
    <col min="10242" max="10242" width="16.25" style="1" bestFit="1" customWidth="1"/>
    <col min="10243" max="10243" width="6.375" style="1" bestFit="1" customWidth="1"/>
    <col min="10244" max="10244" width="9.875" style="1" customWidth="1"/>
    <col min="10245" max="10245" width="15" style="1" customWidth="1"/>
    <col min="10246" max="10246" width="16" style="1" customWidth="1"/>
    <col min="10247" max="10247" width="12.125" style="1" customWidth="1"/>
    <col min="10248" max="10496" width="9" style="1"/>
    <col min="10497" max="10497" width="3.5" style="1" bestFit="1" customWidth="1"/>
    <col min="10498" max="10498" width="16.25" style="1" bestFit="1" customWidth="1"/>
    <col min="10499" max="10499" width="6.375" style="1" bestFit="1" customWidth="1"/>
    <col min="10500" max="10500" width="9.875" style="1" customWidth="1"/>
    <col min="10501" max="10501" width="15" style="1" customWidth="1"/>
    <col min="10502" max="10502" width="16" style="1" customWidth="1"/>
    <col min="10503" max="10503" width="12.125" style="1" customWidth="1"/>
    <col min="10504" max="10752" width="9" style="1"/>
    <col min="10753" max="10753" width="3.5" style="1" bestFit="1" customWidth="1"/>
    <col min="10754" max="10754" width="16.25" style="1" bestFit="1" customWidth="1"/>
    <col min="10755" max="10755" width="6.375" style="1" bestFit="1" customWidth="1"/>
    <col min="10756" max="10756" width="9.875" style="1" customWidth="1"/>
    <col min="10757" max="10757" width="15" style="1" customWidth="1"/>
    <col min="10758" max="10758" width="16" style="1" customWidth="1"/>
    <col min="10759" max="10759" width="12.125" style="1" customWidth="1"/>
    <col min="10760" max="11008" width="9" style="1"/>
    <col min="11009" max="11009" width="3.5" style="1" bestFit="1" customWidth="1"/>
    <col min="11010" max="11010" width="16.25" style="1" bestFit="1" customWidth="1"/>
    <col min="11011" max="11011" width="6.375" style="1" bestFit="1" customWidth="1"/>
    <col min="11012" max="11012" width="9.875" style="1" customWidth="1"/>
    <col min="11013" max="11013" width="15" style="1" customWidth="1"/>
    <col min="11014" max="11014" width="16" style="1" customWidth="1"/>
    <col min="11015" max="11015" width="12.125" style="1" customWidth="1"/>
    <col min="11016" max="11264" width="9" style="1"/>
    <col min="11265" max="11265" width="3.5" style="1" bestFit="1" customWidth="1"/>
    <col min="11266" max="11266" width="16.25" style="1" bestFit="1" customWidth="1"/>
    <col min="11267" max="11267" width="6.375" style="1" bestFit="1" customWidth="1"/>
    <col min="11268" max="11268" width="9.875" style="1" customWidth="1"/>
    <col min="11269" max="11269" width="15" style="1" customWidth="1"/>
    <col min="11270" max="11270" width="16" style="1" customWidth="1"/>
    <col min="11271" max="11271" width="12.125" style="1" customWidth="1"/>
    <col min="11272" max="11520" width="9" style="1"/>
    <col min="11521" max="11521" width="3.5" style="1" bestFit="1" customWidth="1"/>
    <col min="11522" max="11522" width="16.25" style="1" bestFit="1" customWidth="1"/>
    <col min="11523" max="11523" width="6.375" style="1" bestFit="1" customWidth="1"/>
    <col min="11524" max="11524" width="9.875" style="1" customWidth="1"/>
    <col min="11525" max="11525" width="15" style="1" customWidth="1"/>
    <col min="11526" max="11526" width="16" style="1" customWidth="1"/>
    <col min="11527" max="11527" width="12.125" style="1" customWidth="1"/>
    <col min="11528" max="11776" width="9" style="1"/>
    <col min="11777" max="11777" width="3.5" style="1" bestFit="1" customWidth="1"/>
    <col min="11778" max="11778" width="16.25" style="1" bestFit="1" customWidth="1"/>
    <col min="11779" max="11779" width="6.375" style="1" bestFit="1" customWidth="1"/>
    <col min="11780" max="11780" width="9.875" style="1" customWidth="1"/>
    <col min="11781" max="11781" width="15" style="1" customWidth="1"/>
    <col min="11782" max="11782" width="16" style="1" customWidth="1"/>
    <col min="11783" max="11783" width="12.125" style="1" customWidth="1"/>
    <col min="11784" max="12032" width="9" style="1"/>
    <col min="12033" max="12033" width="3.5" style="1" bestFit="1" customWidth="1"/>
    <col min="12034" max="12034" width="16.25" style="1" bestFit="1" customWidth="1"/>
    <col min="12035" max="12035" width="6.375" style="1" bestFit="1" customWidth="1"/>
    <col min="12036" max="12036" width="9.875" style="1" customWidth="1"/>
    <col min="12037" max="12037" width="15" style="1" customWidth="1"/>
    <col min="12038" max="12038" width="16" style="1" customWidth="1"/>
    <col min="12039" max="12039" width="12.125" style="1" customWidth="1"/>
    <col min="12040" max="12288" width="9" style="1"/>
    <col min="12289" max="12289" width="3.5" style="1" bestFit="1" customWidth="1"/>
    <col min="12290" max="12290" width="16.25" style="1" bestFit="1" customWidth="1"/>
    <col min="12291" max="12291" width="6.375" style="1" bestFit="1" customWidth="1"/>
    <col min="12292" max="12292" width="9.875" style="1" customWidth="1"/>
    <col min="12293" max="12293" width="15" style="1" customWidth="1"/>
    <col min="12294" max="12294" width="16" style="1" customWidth="1"/>
    <col min="12295" max="12295" width="12.125" style="1" customWidth="1"/>
    <col min="12296" max="12544" width="9" style="1"/>
    <col min="12545" max="12545" width="3.5" style="1" bestFit="1" customWidth="1"/>
    <col min="12546" max="12546" width="16.25" style="1" bestFit="1" customWidth="1"/>
    <col min="12547" max="12547" width="6.375" style="1" bestFit="1" customWidth="1"/>
    <col min="12548" max="12548" width="9.875" style="1" customWidth="1"/>
    <col min="12549" max="12549" width="15" style="1" customWidth="1"/>
    <col min="12550" max="12550" width="16" style="1" customWidth="1"/>
    <col min="12551" max="12551" width="12.125" style="1" customWidth="1"/>
    <col min="12552" max="12800" width="9" style="1"/>
    <col min="12801" max="12801" width="3.5" style="1" bestFit="1" customWidth="1"/>
    <col min="12802" max="12802" width="16.25" style="1" bestFit="1" customWidth="1"/>
    <col min="12803" max="12803" width="6.375" style="1" bestFit="1" customWidth="1"/>
    <col min="12804" max="12804" width="9.875" style="1" customWidth="1"/>
    <col min="12805" max="12805" width="15" style="1" customWidth="1"/>
    <col min="12806" max="12806" width="16" style="1" customWidth="1"/>
    <col min="12807" max="12807" width="12.125" style="1" customWidth="1"/>
    <col min="12808" max="13056" width="9" style="1"/>
    <col min="13057" max="13057" width="3.5" style="1" bestFit="1" customWidth="1"/>
    <col min="13058" max="13058" width="16.25" style="1" bestFit="1" customWidth="1"/>
    <col min="13059" max="13059" width="6.375" style="1" bestFit="1" customWidth="1"/>
    <col min="13060" max="13060" width="9.875" style="1" customWidth="1"/>
    <col min="13061" max="13061" width="15" style="1" customWidth="1"/>
    <col min="13062" max="13062" width="16" style="1" customWidth="1"/>
    <col min="13063" max="13063" width="12.125" style="1" customWidth="1"/>
    <col min="13064" max="13312" width="9" style="1"/>
    <col min="13313" max="13313" width="3.5" style="1" bestFit="1" customWidth="1"/>
    <col min="13314" max="13314" width="16.25" style="1" bestFit="1" customWidth="1"/>
    <col min="13315" max="13315" width="6.375" style="1" bestFit="1" customWidth="1"/>
    <col min="13316" max="13316" width="9.875" style="1" customWidth="1"/>
    <col min="13317" max="13317" width="15" style="1" customWidth="1"/>
    <col min="13318" max="13318" width="16" style="1" customWidth="1"/>
    <col min="13319" max="13319" width="12.125" style="1" customWidth="1"/>
    <col min="13320" max="13568" width="9" style="1"/>
    <col min="13569" max="13569" width="3.5" style="1" bestFit="1" customWidth="1"/>
    <col min="13570" max="13570" width="16.25" style="1" bestFit="1" customWidth="1"/>
    <col min="13571" max="13571" width="6.375" style="1" bestFit="1" customWidth="1"/>
    <col min="13572" max="13572" width="9.875" style="1" customWidth="1"/>
    <col min="13573" max="13573" width="15" style="1" customWidth="1"/>
    <col min="13574" max="13574" width="16" style="1" customWidth="1"/>
    <col min="13575" max="13575" width="12.125" style="1" customWidth="1"/>
    <col min="13576" max="13824" width="9" style="1"/>
    <col min="13825" max="13825" width="3.5" style="1" bestFit="1" customWidth="1"/>
    <col min="13826" max="13826" width="16.25" style="1" bestFit="1" customWidth="1"/>
    <col min="13827" max="13827" width="6.375" style="1" bestFit="1" customWidth="1"/>
    <col min="13828" max="13828" width="9.875" style="1" customWidth="1"/>
    <col min="13829" max="13829" width="15" style="1" customWidth="1"/>
    <col min="13830" max="13830" width="16" style="1" customWidth="1"/>
    <col min="13831" max="13831" width="12.125" style="1" customWidth="1"/>
    <col min="13832" max="14080" width="9" style="1"/>
    <col min="14081" max="14081" width="3.5" style="1" bestFit="1" customWidth="1"/>
    <col min="14082" max="14082" width="16.25" style="1" bestFit="1" customWidth="1"/>
    <col min="14083" max="14083" width="6.375" style="1" bestFit="1" customWidth="1"/>
    <col min="14084" max="14084" width="9.875" style="1" customWidth="1"/>
    <col min="14085" max="14085" width="15" style="1" customWidth="1"/>
    <col min="14086" max="14086" width="16" style="1" customWidth="1"/>
    <col min="14087" max="14087" width="12.125" style="1" customWidth="1"/>
    <col min="14088" max="14336" width="9" style="1"/>
    <col min="14337" max="14337" width="3.5" style="1" bestFit="1" customWidth="1"/>
    <col min="14338" max="14338" width="16.25" style="1" bestFit="1" customWidth="1"/>
    <col min="14339" max="14339" width="6.375" style="1" bestFit="1" customWidth="1"/>
    <col min="14340" max="14340" width="9.875" style="1" customWidth="1"/>
    <col min="14341" max="14341" width="15" style="1" customWidth="1"/>
    <col min="14342" max="14342" width="16" style="1" customWidth="1"/>
    <col min="14343" max="14343" width="12.125" style="1" customWidth="1"/>
    <col min="14344" max="14592" width="9" style="1"/>
    <col min="14593" max="14593" width="3.5" style="1" bestFit="1" customWidth="1"/>
    <col min="14594" max="14594" width="16.25" style="1" bestFit="1" customWidth="1"/>
    <col min="14595" max="14595" width="6.375" style="1" bestFit="1" customWidth="1"/>
    <col min="14596" max="14596" width="9.875" style="1" customWidth="1"/>
    <col min="14597" max="14597" width="15" style="1" customWidth="1"/>
    <col min="14598" max="14598" width="16" style="1" customWidth="1"/>
    <col min="14599" max="14599" width="12.125" style="1" customWidth="1"/>
    <col min="14600" max="14848" width="9" style="1"/>
    <col min="14849" max="14849" width="3.5" style="1" bestFit="1" customWidth="1"/>
    <col min="14850" max="14850" width="16.25" style="1" bestFit="1" customWidth="1"/>
    <col min="14851" max="14851" width="6.375" style="1" bestFit="1" customWidth="1"/>
    <col min="14852" max="14852" width="9.875" style="1" customWidth="1"/>
    <col min="14853" max="14853" width="15" style="1" customWidth="1"/>
    <col min="14854" max="14854" width="16" style="1" customWidth="1"/>
    <col min="14855" max="14855" width="12.125" style="1" customWidth="1"/>
    <col min="14856" max="15104" width="9" style="1"/>
    <col min="15105" max="15105" width="3.5" style="1" bestFit="1" customWidth="1"/>
    <col min="15106" max="15106" width="16.25" style="1" bestFit="1" customWidth="1"/>
    <col min="15107" max="15107" width="6.375" style="1" bestFit="1" customWidth="1"/>
    <col min="15108" max="15108" width="9.875" style="1" customWidth="1"/>
    <col min="15109" max="15109" width="15" style="1" customWidth="1"/>
    <col min="15110" max="15110" width="16" style="1" customWidth="1"/>
    <col min="15111" max="15111" width="12.125" style="1" customWidth="1"/>
    <col min="15112" max="15360" width="9" style="1"/>
    <col min="15361" max="15361" width="3.5" style="1" bestFit="1" customWidth="1"/>
    <col min="15362" max="15362" width="16.25" style="1" bestFit="1" customWidth="1"/>
    <col min="15363" max="15363" width="6.375" style="1" bestFit="1" customWidth="1"/>
    <col min="15364" max="15364" width="9.875" style="1" customWidth="1"/>
    <col min="15365" max="15365" width="15" style="1" customWidth="1"/>
    <col min="15366" max="15366" width="16" style="1" customWidth="1"/>
    <col min="15367" max="15367" width="12.125" style="1" customWidth="1"/>
    <col min="15368" max="15616" width="9" style="1"/>
    <col min="15617" max="15617" width="3.5" style="1" bestFit="1" customWidth="1"/>
    <col min="15618" max="15618" width="16.25" style="1" bestFit="1" customWidth="1"/>
    <col min="15619" max="15619" width="6.375" style="1" bestFit="1" customWidth="1"/>
    <col min="15620" max="15620" width="9.875" style="1" customWidth="1"/>
    <col min="15621" max="15621" width="15" style="1" customWidth="1"/>
    <col min="15622" max="15622" width="16" style="1" customWidth="1"/>
    <col min="15623" max="15623" width="12.125" style="1" customWidth="1"/>
    <col min="15624" max="15872" width="9" style="1"/>
    <col min="15873" max="15873" width="3.5" style="1" bestFit="1" customWidth="1"/>
    <col min="15874" max="15874" width="16.25" style="1" bestFit="1" customWidth="1"/>
    <col min="15875" max="15875" width="6.375" style="1" bestFit="1" customWidth="1"/>
    <col min="15876" max="15876" width="9.875" style="1" customWidth="1"/>
    <col min="15877" max="15877" width="15" style="1" customWidth="1"/>
    <col min="15878" max="15878" width="16" style="1" customWidth="1"/>
    <col min="15879" max="15879" width="12.125" style="1" customWidth="1"/>
    <col min="15880" max="16128" width="9" style="1"/>
    <col min="16129" max="16129" width="3.5" style="1" bestFit="1" customWidth="1"/>
    <col min="16130" max="16130" width="16.25" style="1" bestFit="1" customWidth="1"/>
    <col min="16131" max="16131" width="6.375" style="1" bestFit="1" customWidth="1"/>
    <col min="16132" max="16132" width="9.875" style="1" customWidth="1"/>
    <col min="16133" max="16133" width="15" style="1" customWidth="1"/>
    <col min="16134" max="16134" width="16" style="1" customWidth="1"/>
    <col min="16135" max="16135" width="12.125" style="1" customWidth="1"/>
    <col min="16136" max="16384" width="9" style="1"/>
  </cols>
  <sheetData>
    <row r="1" spans="1:7" ht="21" customHeight="1">
      <c r="A1" s="433" t="s">
        <v>341</v>
      </c>
      <c r="B1" s="433"/>
      <c r="C1" s="433"/>
      <c r="D1" s="433"/>
      <c r="E1" s="433"/>
      <c r="F1" s="433"/>
      <c r="G1" s="433"/>
    </row>
    <row r="2" spans="1:7" s="5" customFormat="1">
      <c r="A2" s="392" t="str">
        <f>Bìa!A12</f>
        <v>ĐỒ ÁN: QUY HOẠCH CHUNG XÂY DỰNG XÃ CHÂU SƠN, TỈNH LẠNG SƠN ĐẾN NĂM 2045, TỶ LỆ 1/10.000</v>
      </c>
      <c r="B2" s="392"/>
      <c r="C2" s="392"/>
      <c r="D2" s="392"/>
      <c r="E2" s="392"/>
      <c r="F2" s="392"/>
      <c r="G2" s="392"/>
    </row>
    <row r="3" spans="1:7">
      <c r="A3" s="91"/>
      <c r="B3" s="91"/>
      <c r="C3" s="91"/>
      <c r="D3" s="91"/>
      <c r="E3" s="91"/>
      <c r="F3" s="91"/>
      <c r="G3" s="91"/>
    </row>
    <row r="4" spans="1:7" ht="34.5" customHeight="1">
      <c r="A4" s="105" t="s">
        <v>0</v>
      </c>
      <c r="B4" s="106" t="s">
        <v>12</v>
      </c>
      <c r="C4" s="105" t="s">
        <v>70</v>
      </c>
      <c r="D4" s="105" t="s">
        <v>25</v>
      </c>
      <c r="E4" s="105" t="s">
        <v>119</v>
      </c>
      <c r="F4" s="105" t="s">
        <v>105</v>
      </c>
      <c r="G4" s="105" t="s">
        <v>9</v>
      </c>
    </row>
    <row r="5" spans="1:7" ht="34.5" customHeight="1">
      <c r="A5" s="6">
        <v>1</v>
      </c>
      <c r="B5" s="118" t="s">
        <v>396</v>
      </c>
      <c r="C5" s="77" t="s">
        <v>120</v>
      </c>
      <c r="D5" s="156">
        <f>(4/2)*1</f>
        <v>2</v>
      </c>
      <c r="E5" s="107">
        <v>500000</v>
      </c>
      <c r="F5" s="107">
        <f t="shared" ref="F5:F10" si="0">D5*E5</f>
        <v>1000000</v>
      </c>
      <c r="G5" s="118" t="s">
        <v>393</v>
      </c>
    </row>
    <row r="6" spans="1:7" ht="34.5" customHeight="1">
      <c r="A6" s="7">
        <v>2</v>
      </c>
      <c r="B6" s="38" t="s">
        <v>395</v>
      </c>
      <c r="C6" s="78" t="s">
        <v>120</v>
      </c>
      <c r="D6" s="114">
        <f>(4/2)*1</f>
        <v>2</v>
      </c>
      <c r="E6" s="108">
        <v>150000</v>
      </c>
      <c r="F6" s="108">
        <f t="shared" si="0"/>
        <v>300000</v>
      </c>
      <c r="G6" s="38" t="s">
        <v>393</v>
      </c>
    </row>
    <row r="7" spans="1:7" ht="81" customHeight="1">
      <c r="A7" s="7">
        <v>3</v>
      </c>
      <c r="B7" s="38" t="s">
        <v>401</v>
      </c>
      <c r="C7" s="78" t="s">
        <v>120</v>
      </c>
      <c r="D7" s="114">
        <f>(4/2)*10-D5-D6</f>
        <v>16</v>
      </c>
      <c r="E7" s="108">
        <v>200000</v>
      </c>
      <c r="F7" s="108">
        <f t="shared" ref="F7" si="1">D7*E7</f>
        <v>3200000</v>
      </c>
      <c r="G7" s="38" t="s">
        <v>393</v>
      </c>
    </row>
    <row r="8" spans="1:7" ht="63">
      <c r="A8" s="7">
        <v>4</v>
      </c>
      <c r="B8" s="38" t="s">
        <v>402</v>
      </c>
      <c r="C8" s="78" t="s">
        <v>120</v>
      </c>
      <c r="D8" s="114">
        <f>6*24</f>
        <v>144</v>
      </c>
      <c r="E8" s="108">
        <v>100000</v>
      </c>
      <c r="F8" s="108">
        <f t="shared" si="0"/>
        <v>14400000</v>
      </c>
      <c r="G8" s="38" t="s">
        <v>393</v>
      </c>
    </row>
    <row r="9" spans="1:7" ht="35.25" customHeight="1">
      <c r="A9" s="7">
        <v>5</v>
      </c>
      <c r="B9" s="38" t="s">
        <v>332</v>
      </c>
      <c r="C9" s="78" t="s">
        <v>120</v>
      </c>
      <c r="D9" s="115">
        <f>SUM(D5:D8)</f>
        <v>164</v>
      </c>
      <c r="E9" s="116">
        <v>50000</v>
      </c>
      <c r="F9" s="108">
        <f t="shared" si="0"/>
        <v>8200000</v>
      </c>
      <c r="G9" s="38" t="s">
        <v>394</v>
      </c>
    </row>
    <row r="10" spans="1:7" ht="22.5" customHeight="1">
      <c r="A10" s="7">
        <v>6</v>
      </c>
      <c r="B10" s="76" t="s">
        <v>333</v>
      </c>
      <c r="C10" s="78" t="s">
        <v>125</v>
      </c>
      <c r="D10" s="115">
        <v>1</v>
      </c>
      <c r="E10" s="116">
        <v>500000</v>
      </c>
      <c r="F10" s="108">
        <f t="shared" si="0"/>
        <v>500000</v>
      </c>
      <c r="G10" s="157" t="s">
        <v>165</v>
      </c>
    </row>
    <row r="11" spans="1:7" ht="31.5">
      <c r="A11" s="7">
        <v>7</v>
      </c>
      <c r="B11" s="76" t="s">
        <v>397</v>
      </c>
      <c r="C11" s="78"/>
      <c r="D11" s="115"/>
      <c r="E11" s="116"/>
      <c r="F11" s="108"/>
      <c r="G11" s="157" t="s">
        <v>165</v>
      </c>
    </row>
    <row r="12" spans="1:7" ht="18.75" customHeight="1">
      <c r="A12" s="244" t="s">
        <v>98</v>
      </c>
      <c r="B12" s="256" t="s">
        <v>235</v>
      </c>
      <c r="C12" s="244"/>
      <c r="D12" s="291"/>
      <c r="E12" s="292"/>
      <c r="F12" s="292"/>
      <c r="G12" s="78"/>
    </row>
    <row r="13" spans="1:7" ht="18.75" customHeight="1">
      <c r="A13" s="244"/>
      <c r="B13" s="257" t="s">
        <v>398</v>
      </c>
      <c r="C13" s="244" t="s">
        <v>26</v>
      </c>
      <c r="D13" s="291">
        <f>11*$D$18</f>
        <v>44</v>
      </c>
      <c r="E13" s="292">
        <v>40000</v>
      </c>
      <c r="F13" s="292">
        <f>D13*E13</f>
        <v>1760000</v>
      </c>
      <c r="G13" s="78"/>
    </row>
    <row r="14" spans="1:7" ht="18.75" customHeight="1">
      <c r="A14" s="244"/>
      <c r="B14" s="257" t="s">
        <v>399</v>
      </c>
      <c r="C14" s="244" t="s">
        <v>26</v>
      </c>
      <c r="D14" s="291">
        <f>11*$D$18</f>
        <v>44</v>
      </c>
      <c r="E14" s="292">
        <v>8000</v>
      </c>
      <c r="F14" s="292">
        <f>D14*E14</f>
        <v>352000</v>
      </c>
      <c r="G14" s="78"/>
    </row>
    <row r="15" spans="1:7" ht="18.75" customHeight="1">
      <c r="A15" s="244" t="s">
        <v>98</v>
      </c>
      <c r="B15" s="256" t="s">
        <v>115</v>
      </c>
      <c r="C15" s="244"/>
      <c r="D15" s="291"/>
      <c r="E15" s="292"/>
      <c r="F15" s="292"/>
      <c r="G15" s="78"/>
    </row>
    <row r="16" spans="1:7" ht="18.75" customHeight="1">
      <c r="A16" s="244"/>
      <c r="B16" s="257" t="s">
        <v>127</v>
      </c>
      <c r="C16" s="244" t="s">
        <v>26</v>
      </c>
      <c r="D16" s="291">
        <v>150</v>
      </c>
      <c r="E16" s="292">
        <v>600</v>
      </c>
      <c r="F16" s="292">
        <f>D16*E16</f>
        <v>90000</v>
      </c>
      <c r="G16" s="78"/>
    </row>
    <row r="17" spans="1:7" ht="18.75" customHeight="1">
      <c r="A17" s="244"/>
      <c r="B17" s="257" t="s">
        <v>400</v>
      </c>
      <c r="C17" s="244" t="s">
        <v>26</v>
      </c>
      <c r="D17" s="291">
        <f>D16*(D18-1)</f>
        <v>450</v>
      </c>
      <c r="E17" s="292">
        <v>300</v>
      </c>
      <c r="F17" s="292">
        <f>D17*E17</f>
        <v>135000</v>
      </c>
      <c r="G17" s="78"/>
    </row>
    <row r="18" spans="1:7" ht="18.75" customHeight="1">
      <c r="A18" s="244"/>
      <c r="B18" s="257" t="s">
        <v>126</v>
      </c>
      <c r="C18" s="244" t="s">
        <v>27</v>
      </c>
      <c r="D18" s="291">
        <v>4</v>
      </c>
      <c r="E18" s="292">
        <v>20000</v>
      </c>
      <c r="F18" s="292">
        <f>D18*E18</f>
        <v>80000</v>
      </c>
      <c r="G18" s="78"/>
    </row>
    <row r="19" spans="1:7" ht="18.75" customHeight="1">
      <c r="A19" s="80"/>
      <c r="B19" s="81" t="s">
        <v>14</v>
      </c>
      <c r="C19" s="80"/>
      <c r="D19" s="82"/>
      <c r="E19" s="82"/>
      <c r="F19" s="82">
        <f>SUBTOTAL(9,F5:F18)</f>
        <v>30017000</v>
      </c>
      <c r="G19" s="82"/>
    </row>
    <row r="22" spans="1:7">
      <c r="F22" s="10"/>
    </row>
    <row r="24" spans="1:7">
      <c r="F24" s="90"/>
    </row>
  </sheetData>
  <mergeCells count="2">
    <mergeCell ref="A1:G1"/>
    <mergeCell ref="A2:G2"/>
  </mergeCells>
  <printOptions horizontalCentered="1"/>
  <pageMargins left="0.78740157480314965" right="0.39370078740157483" top="0.39370078740157483" bottom="0.39370078740157483" header="0.19685039370078741" footer="0.19685039370078741"/>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sheetPr>
  <dimension ref="A1:G19"/>
  <sheetViews>
    <sheetView workbookViewId="0">
      <selection activeCell="D8" sqref="D8"/>
    </sheetView>
  </sheetViews>
  <sheetFormatPr defaultRowHeight="15.75"/>
  <cols>
    <col min="1" max="1" width="4.75" style="1" customWidth="1"/>
    <col min="2" max="2" width="35.625" style="1" customWidth="1"/>
    <col min="3" max="3" width="8.25" style="1" customWidth="1"/>
    <col min="4" max="4" width="11.125" style="1" customWidth="1"/>
    <col min="5" max="5" width="12.5" style="1" customWidth="1"/>
    <col min="6" max="6" width="13.125" style="1" customWidth="1"/>
    <col min="7" max="7" width="27" style="1" customWidth="1"/>
    <col min="8" max="256" width="9" style="1"/>
    <col min="257" max="257" width="3.5" style="1" bestFit="1" customWidth="1"/>
    <col min="258" max="258" width="16.25" style="1" bestFit="1" customWidth="1"/>
    <col min="259" max="259" width="6.375" style="1" bestFit="1" customWidth="1"/>
    <col min="260" max="260" width="9.875" style="1" customWidth="1"/>
    <col min="261" max="261" width="15" style="1" customWidth="1"/>
    <col min="262" max="262" width="16" style="1" customWidth="1"/>
    <col min="263" max="263" width="12.125" style="1" customWidth="1"/>
    <col min="264" max="512" width="9" style="1"/>
    <col min="513" max="513" width="3.5" style="1" bestFit="1" customWidth="1"/>
    <col min="514" max="514" width="16.25" style="1" bestFit="1" customWidth="1"/>
    <col min="515" max="515" width="6.375" style="1" bestFit="1" customWidth="1"/>
    <col min="516" max="516" width="9.875" style="1" customWidth="1"/>
    <col min="517" max="517" width="15" style="1" customWidth="1"/>
    <col min="518" max="518" width="16" style="1" customWidth="1"/>
    <col min="519" max="519" width="12.125" style="1" customWidth="1"/>
    <col min="520" max="768" width="9" style="1"/>
    <col min="769" max="769" width="3.5" style="1" bestFit="1" customWidth="1"/>
    <col min="770" max="770" width="16.25" style="1" bestFit="1" customWidth="1"/>
    <col min="771" max="771" width="6.375" style="1" bestFit="1" customWidth="1"/>
    <col min="772" max="772" width="9.875" style="1" customWidth="1"/>
    <col min="773" max="773" width="15" style="1" customWidth="1"/>
    <col min="774" max="774" width="16" style="1" customWidth="1"/>
    <col min="775" max="775" width="12.125" style="1" customWidth="1"/>
    <col min="776" max="1024" width="9" style="1"/>
    <col min="1025" max="1025" width="3.5" style="1" bestFit="1" customWidth="1"/>
    <col min="1026" max="1026" width="16.25" style="1" bestFit="1" customWidth="1"/>
    <col min="1027" max="1027" width="6.375" style="1" bestFit="1" customWidth="1"/>
    <col min="1028" max="1028" width="9.875" style="1" customWidth="1"/>
    <col min="1029" max="1029" width="15" style="1" customWidth="1"/>
    <col min="1030" max="1030" width="16" style="1" customWidth="1"/>
    <col min="1031" max="1031" width="12.125" style="1" customWidth="1"/>
    <col min="1032" max="1280" width="9" style="1"/>
    <col min="1281" max="1281" width="3.5" style="1" bestFit="1" customWidth="1"/>
    <col min="1282" max="1282" width="16.25" style="1" bestFit="1" customWidth="1"/>
    <col min="1283" max="1283" width="6.375" style="1" bestFit="1" customWidth="1"/>
    <col min="1284" max="1284" width="9.875" style="1" customWidth="1"/>
    <col min="1285" max="1285" width="15" style="1" customWidth="1"/>
    <col min="1286" max="1286" width="16" style="1" customWidth="1"/>
    <col min="1287" max="1287" width="12.125" style="1" customWidth="1"/>
    <col min="1288" max="1536" width="9" style="1"/>
    <col min="1537" max="1537" width="3.5" style="1" bestFit="1" customWidth="1"/>
    <col min="1538" max="1538" width="16.25" style="1" bestFit="1" customWidth="1"/>
    <col min="1539" max="1539" width="6.375" style="1" bestFit="1" customWidth="1"/>
    <col min="1540" max="1540" width="9.875" style="1" customWidth="1"/>
    <col min="1541" max="1541" width="15" style="1" customWidth="1"/>
    <col min="1542" max="1542" width="16" style="1" customWidth="1"/>
    <col min="1543" max="1543" width="12.125" style="1" customWidth="1"/>
    <col min="1544" max="1792" width="9" style="1"/>
    <col min="1793" max="1793" width="3.5" style="1" bestFit="1" customWidth="1"/>
    <col min="1794" max="1794" width="16.25" style="1" bestFit="1" customWidth="1"/>
    <col min="1795" max="1795" width="6.375" style="1" bestFit="1" customWidth="1"/>
    <col min="1796" max="1796" width="9.875" style="1" customWidth="1"/>
    <col min="1797" max="1797" width="15" style="1" customWidth="1"/>
    <col min="1798" max="1798" width="16" style="1" customWidth="1"/>
    <col min="1799" max="1799" width="12.125" style="1" customWidth="1"/>
    <col min="1800" max="2048" width="9" style="1"/>
    <col min="2049" max="2049" width="3.5" style="1" bestFit="1" customWidth="1"/>
    <col min="2050" max="2050" width="16.25" style="1" bestFit="1" customWidth="1"/>
    <col min="2051" max="2051" width="6.375" style="1" bestFit="1" customWidth="1"/>
    <col min="2052" max="2052" width="9.875" style="1" customWidth="1"/>
    <col min="2053" max="2053" width="15" style="1" customWidth="1"/>
    <col min="2054" max="2054" width="16" style="1" customWidth="1"/>
    <col min="2055" max="2055" width="12.125" style="1" customWidth="1"/>
    <col min="2056" max="2304" width="9" style="1"/>
    <col min="2305" max="2305" width="3.5" style="1" bestFit="1" customWidth="1"/>
    <col min="2306" max="2306" width="16.25" style="1" bestFit="1" customWidth="1"/>
    <col min="2307" max="2307" width="6.375" style="1" bestFit="1" customWidth="1"/>
    <col min="2308" max="2308" width="9.875" style="1" customWidth="1"/>
    <col min="2309" max="2309" width="15" style="1" customWidth="1"/>
    <col min="2310" max="2310" width="16" style="1" customWidth="1"/>
    <col min="2311" max="2311" width="12.125" style="1" customWidth="1"/>
    <col min="2312" max="2560" width="9" style="1"/>
    <col min="2561" max="2561" width="3.5" style="1" bestFit="1" customWidth="1"/>
    <col min="2562" max="2562" width="16.25" style="1" bestFit="1" customWidth="1"/>
    <col min="2563" max="2563" width="6.375" style="1" bestFit="1" customWidth="1"/>
    <col min="2564" max="2564" width="9.875" style="1" customWidth="1"/>
    <col min="2565" max="2565" width="15" style="1" customWidth="1"/>
    <col min="2566" max="2566" width="16" style="1" customWidth="1"/>
    <col min="2567" max="2567" width="12.125" style="1" customWidth="1"/>
    <col min="2568" max="2816" width="9" style="1"/>
    <col min="2817" max="2817" width="3.5" style="1" bestFit="1" customWidth="1"/>
    <col min="2818" max="2818" width="16.25" style="1" bestFit="1" customWidth="1"/>
    <col min="2819" max="2819" width="6.375" style="1" bestFit="1" customWidth="1"/>
    <col min="2820" max="2820" width="9.875" style="1" customWidth="1"/>
    <col min="2821" max="2821" width="15" style="1" customWidth="1"/>
    <col min="2822" max="2822" width="16" style="1" customWidth="1"/>
    <col min="2823" max="2823" width="12.125" style="1" customWidth="1"/>
    <col min="2824" max="3072" width="9" style="1"/>
    <col min="3073" max="3073" width="3.5" style="1" bestFit="1" customWidth="1"/>
    <col min="3074" max="3074" width="16.25" style="1" bestFit="1" customWidth="1"/>
    <col min="3075" max="3075" width="6.375" style="1" bestFit="1" customWidth="1"/>
    <col min="3076" max="3076" width="9.875" style="1" customWidth="1"/>
    <col min="3077" max="3077" width="15" style="1" customWidth="1"/>
    <col min="3078" max="3078" width="16" style="1" customWidth="1"/>
    <col min="3079" max="3079" width="12.125" style="1" customWidth="1"/>
    <col min="3080" max="3328" width="9" style="1"/>
    <col min="3329" max="3329" width="3.5" style="1" bestFit="1" customWidth="1"/>
    <col min="3330" max="3330" width="16.25" style="1" bestFit="1" customWidth="1"/>
    <col min="3331" max="3331" width="6.375" style="1" bestFit="1" customWidth="1"/>
    <col min="3332" max="3332" width="9.875" style="1" customWidth="1"/>
    <col min="3333" max="3333" width="15" style="1" customWidth="1"/>
    <col min="3334" max="3334" width="16" style="1" customWidth="1"/>
    <col min="3335" max="3335" width="12.125" style="1" customWidth="1"/>
    <col min="3336" max="3584" width="9" style="1"/>
    <col min="3585" max="3585" width="3.5" style="1" bestFit="1" customWidth="1"/>
    <col min="3586" max="3586" width="16.25" style="1" bestFit="1" customWidth="1"/>
    <col min="3587" max="3587" width="6.375" style="1" bestFit="1" customWidth="1"/>
    <col min="3588" max="3588" width="9.875" style="1" customWidth="1"/>
    <col min="3589" max="3589" width="15" style="1" customWidth="1"/>
    <col min="3590" max="3590" width="16" style="1" customWidth="1"/>
    <col min="3591" max="3591" width="12.125" style="1" customWidth="1"/>
    <col min="3592" max="3840" width="9" style="1"/>
    <col min="3841" max="3841" width="3.5" style="1" bestFit="1" customWidth="1"/>
    <col min="3842" max="3842" width="16.25" style="1" bestFit="1" customWidth="1"/>
    <col min="3843" max="3843" width="6.375" style="1" bestFit="1" customWidth="1"/>
    <col min="3844" max="3844" width="9.875" style="1" customWidth="1"/>
    <col min="3845" max="3845" width="15" style="1" customWidth="1"/>
    <col min="3846" max="3846" width="16" style="1" customWidth="1"/>
    <col min="3847" max="3847" width="12.125" style="1" customWidth="1"/>
    <col min="3848" max="4096" width="9" style="1"/>
    <col min="4097" max="4097" width="3.5" style="1" bestFit="1" customWidth="1"/>
    <col min="4098" max="4098" width="16.25" style="1" bestFit="1" customWidth="1"/>
    <col min="4099" max="4099" width="6.375" style="1" bestFit="1" customWidth="1"/>
    <col min="4100" max="4100" width="9.875" style="1" customWidth="1"/>
    <col min="4101" max="4101" width="15" style="1" customWidth="1"/>
    <col min="4102" max="4102" width="16" style="1" customWidth="1"/>
    <col min="4103" max="4103" width="12.125" style="1" customWidth="1"/>
    <col min="4104" max="4352" width="9" style="1"/>
    <col min="4353" max="4353" width="3.5" style="1" bestFit="1" customWidth="1"/>
    <col min="4354" max="4354" width="16.25" style="1" bestFit="1" customWidth="1"/>
    <col min="4355" max="4355" width="6.375" style="1" bestFit="1" customWidth="1"/>
    <col min="4356" max="4356" width="9.875" style="1" customWidth="1"/>
    <col min="4357" max="4357" width="15" style="1" customWidth="1"/>
    <col min="4358" max="4358" width="16" style="1" customWidth="1"/>
    <col min="4359" max="4359" width="12.125" style="1" customWidth="1"/>
    <col min="4360" max="4608" width="9" style="1"/>
    <col min="4609" max="4609" width="3.5" style="1" bestFit="1" customWidth="1"/>
    <col min="4610" max="4610" width="16.25" style="1" bestFit="1" customWidth="1"/>
    <col min="4611" max="4611" width="6.375" style="1" bestFit="1" customWidth="1"/>
    <col min="4612" max="4612" width="9.875" style="1" customWidth="1"/>
    <col min="4613" max="4613" width="15" style="1" customWidth="1"/>
    <col min="4614" max="4614" width="16" style="1" customWidth="1"/>
    <col min="4615" max="4615" width="12.125" style="1" customWidth="1"/>
    <col min="4616" max="4864" width="9" style="1"/>
    <col min="4865" max="4865" width="3.5" style="1" bestFit="1" customWidth="1"/>
    <col min="4866" max="4866" width="16.25" style="1" bestFit="1" customWidth="1"/>
    <col min="4867" max="4867" width="6.375" style="1" bestFit="1" customWidth="1"/>
    <col min="4868" max="4868" width="9.875" style="1" customWidth="1"/>
    <col min="4869" max="4869" width="15" style="1" customWidth="1"/>
    <col min="4870" max="4870" width="16" style="1" customWidth="1"/>
    <col min="4871" max="4871" width="12.125" style="1" customWidth="1"/>
    <col min="4872" max="5120" width="9" style="1"/>
    <col min="5121" max="5121" width="3.5" style="1" bestFit="1" customWidth="1"/>
    <col min="5122" max="5122" width="16.25" style="1" bestFit="1" customWidth="1"/>
    <col min="5123" max="5123" width="6.375" style="1" bestFit="1" customWidth="1"/>
    <col min="5124" max="5124" width="9.875" style="1" customWidth="1"/>
    <col min="5125" max="5125" width="15" style="1" customWidth="1"/>
    <col min="5126" max="5126" width="16" style="1" customWidth="1"/>
    <col min="5127" max="5127" width="12.125" style="1" customWidth="1"/>
    <col min="5128" max="5376" width="9" style="1"/>
    <col min="5377" max="5377" width="3.5" style="1" bestFit="1" customWidth="1"/>
    <col min="5378" max="5378" width="16.25" style="1" bestFit="1" customWidth="1"/>
    <col min="5379" max="5379" width="6.375" style="1" bestFit="1" customWidth="1"/>
    <col min="5380" max="5380" width="9.875" style="1" customWidth="1"/>
    <col min="5381" max="5381" width="15" style="1" customWidth="1"/>
    <col min="5382" max="5382" width="16" style="1" customWidth="1"/>
    <col min="5383" max="5383" width="12.125" style="1" customWidth="1"/>
    <col min="5384" max="5632" width="9" style="1"/>
    <col min="5633" max="5633" width="3.5" style="1" bestFit="1" customWidth="1"/>
    <col min="5634" max="5634" width="16.25" style="1" bestFit="1" customWidth="1"/>
    <col min="5635" max="5635" width="6.375" style="1" bestFit="1" customWidth="1"/>
    <col min="5636" max="5636" width="9.875" style="1" customWidth="1"/>
    <col min="5637" max="5637" width="15" style="1" customWidth="1"/>
    <col min="5638" max="5638" width="16" style="1" customWidth="1"/>
    <col min="5639" max="5639" width="12.125" style="1" customWidth="1"/>
    <col min="5640" max="5888" width="9" style="1"/>
    <col min="5889" max="5889" width="3.5" style="1" bestFit="1" customWidth="1"/>
    <col min="5890" max="5890" width="16.25" style="1" bestFit="1" customWidth="1"/>
    <col min="5891" max="5891" width="6.375" style="1" bestFit="1" customWidth="1"/>
    <col min="5892" max="5892" width="9.875" style="1" customWidth="1"/>
    <col min="5893" max="5893" width="15" style="1" customWidth="1"/>
    <col min="5894" max="5894" width="16" style="1" customWidth="1"/>
    <col min="5895" max="5895" width="12.125" style="1" customWidth="1"/>
    <col min="5896" max="6144" width="9" style="1"/>
    <col min="6145" max="6145" width="3.5" style="1" bestFit="1" customWidth="1"/>
    <col min="6146" max="6146" width="16.25" style="1" bestFit="1" customWidth="1"/>
    <col min="6147" max="6147" width="6.375" style="1" bestFit="1" customWidth="1"/>
    <col min="6148" max="6148" width="9.875" style="1" customWidth="1"/>
    <col min="6149" max="6149" width="15" style="1" customWidth="1"/>
    <col min="6150" max="6150" width="16" style="1" customWidth="1"/>
    <col min="6151" max="6151" width="12.125" style="1" customWidth="1"/>
    <col min="6152" max="6400" width="9" style="1"/>
    <col min="6401" max="6401" width="3.5" style="1" bestFit="1" customWidth="1"/>
    <col min="6402" max="6402" width="16.25" style="1" bestFit="1" customWidth="1"/>
    <col min="6403" max="6403" width="6.375" style="1" bestFit="1" customWidth="1"/>
    <col min="6404" max="6404" width="9.875" style="1" customWidth="1"/>
    <col min="6405" max="6405" width="15" style="1" customWidth="1"/>
    <col min="6406" max="6406" width="16" style="1" customWidth="1"/>
    <col min="6407" max="6407" width="12.125" style="1" customWidth="1"/>
    <col min="6408" max="6656" width="9" style="1"/>
    <col min="6657" max="6657" width="3.5" style="1" bestFit="1" customWidth="1"/>
    <col min="6658" max="6658" width="16.25" style="1" bestFit="1" customWidth="1"/>
    <col min="6659" max="6659" width="6.375" style="1" bestFit="1" customWidth="1"/>
    <col min="6660" max="6660" width="9.875" style="1" customWidth="1"/>
    <col min="6661" max="6661" width="15" style="1" customWidth="1"/>
    <col min="6662" max="6662" width="16" style="1" customWidth="1"/>
    <col min="6663" max="6663" width="12.125" style="1" customWidth="1"/>
    <col min="6664" max="6912" width="9" style="1"/>
    <col min="6913" max="6913" width="3.5" style="1" bestFit="1" customWidth="1"/>
    <col min="6914" max="6914" width="16.25" style="1" bestFit="1" customWidth="1"/>
    <col min="6915" max="6915" width="6.375" style="1" bestFit="1" customWidth="1"/>
    <col min="6916" max="6916" width="9.875" style="1" customWidth="1"/>
    <col min="6917" max="6917" width="15" style="1" customWidth="1"/>
    <col min="6918" max="6918" width="16" style="1" customWidth="1"/>
    <col min="6919" max="6919" width="12.125" style="1" customWidth="1"/>
    <col min="6920" max="7168" width="9" style="1"/>
    <col min="7169" max="7169" width="3.5" style="1" bestFit="1" customWidth="1"/>
    <col min="7170" max="7170" width="16.25" style="1" bestFit="1" customWidth="1"/>
    <col min="7171" max="7171" width="6.375" style="1" bestFit="1" customWidth="1"/>
    <col min="7172" max="7172" width="9.875" style="1" customWidth="1"/>
    <col min="7173" max="7173" width="15" style="1" customWidth="1"/>
    <col min="7174" max="7174" width="16" style="1" customWidth="1"/>
    <col min="7175" max="7175" width="12.125" style="1" customWidth="1"/>
    <col min="7176" max="7424" width="9" style="1"/>
    <col min="7425" max="7425" width="3.5" style="1" bestFit="1" customWidth="1"/>
    <col min="7426" max="7426" width="16.25" style="1" bestFit="1" customWidth="1"/>
    <col min="7427" max="7427" width="6.375" style="1" bestFit="1" customWidth="1"/>
    <col min="7428" max="7428" width="9.875" style="1" customWidth="1"/>
    <col min="7429" max="7429" width="15" style="1" customWidth="1"/>
    <col min="7430" max="7430" width="16" style="1" customWidth="1"/>
    <col min="7431" max="7431" width="12.125" style="1" customWidth="1"/>
    <col min="7432" max="7680" width="9" style="1"/>
    <col min="7681" max="7681" width="3.5" style="1" bestFit="1" customWidth="1"/>
    <col min="7682" max="7682" width="16.25" style="1" bestFit="1" customWidth="1"/>
    <col min="7683" max="7683" width="6.375" style="1" bestFit="1" customWidth="1"/>
    <col min="7684" max="7684" width="9.875" style="1" customWidth="1"/>
    <col min="7685" max="7685" width="15" style="1" customWidth="1"/>
    <col min="7686" max="7686" width="16" style="1" customWidth="1"/>
    <col min="7687" max="7687" width="12.125" style="1" customWidth="1"/>
    <col min="7688" max="7936" width="9" style="1"/>
    <col min="7937" max="7937" width="3.5" style="1" bestFit="1" customWidth="1"/>
    <col min="7938" max="7938" width="16.25" style="1" bestFit="1" customWidth="1"/>
    <col min="7939" max="7939" width="6.375" style="1" bestFit="1" customWidth="1"/>
    <col min="7940" max="7940" width="9.875" style="1" customWidth="1"/>
    <col min="7941" max="7941" width="15" style="1" customWidth="1"/>
    <col min="7942" max="7942" width="16" style="1" customWidth="1"/>
    <col min="7943" max="7943" width="12.125" style="1" customWidth="1"/>
    <col min="7944" max="8192" width="9" style="1"/>
    <col min="8193" max="8193" width="3.5" style="1" bestFit="1" customWidth="1"/>
    <col min="8194" max="8194" width="16.25" style="1" bestFit="1" customWidth="1"/>
    <col min="8195" max="8195" width="6.375" style="1" bestFit="1" customWidth="1"/>
    <col min="8196" max="8196" width="9.875" style="1" customWidth="1"/>
    <col min="8197" max="8197" width="15" style="1" customWidth="1"/>
    <col min="8198" max="8198" width="16" style="1" customWidth="1"/>
    <col min="8199" max="8199" width="12.125" style="1" customWidth="1"/>
    <col min="8200" max="8448" width="9" style="1"/>
    <col min="8449" max="8449" width="3.5" style="1" bestFit="1" customWidth="1"/>
    <col min="8450" max="8450" width="16.25" style="1" bestFit="1" customWidth="1"/>
    <col min="8451" max="8451" width="6.375" style="1" bestFit="1" customWidth="1"/>
    <col min="8452" max="8452" width="9.875" style="1" customWidth="1"/>
    <col min="8453" max="8453" width="15" style="1" customWidth="1"/>
    <col min="8454" max="8454" width="16" style="1" customWidth="1"/>
    <col min="8455" max="8455" width="12.125" style="1" customWidth="1"/>
    <col min="8456" max="8704" width="9" style="1"/>
    <col min="8705" max="8705" width="3.5" style="1" bestFit="1" customWidth="1"/>
    <col min="8706" max="8706" width="16.25" style="1" bestFit="1" customWidth="1"/>
    <col min="8707" max="8707" width="6.375" style="1" bestFit="1" customWidth="1"/>
    <col min="8708" max="8708" width="9.875" style="1" customWidth="1"/>
    <col min="8709" max="8709" width="15" style="1" customWidth="1"/>
    <col min="8710" max="8710" width="16" style="1" customWidth="1"/>
    <col min="8711" max="8711" width="12.125" style="1" customWidth="1"/>
    <col min="8712" max="8960" width="9" style="1"/>
    <col min="8961" max="8961" width="3.5" style="1" bestFit="1" customWidth="1"/>
    <col min="8962" max="8962" width="16.25" style="1" bestFit="1" customWidth="1"/>
    <col min="8963" max="8963" width="6.375" style="1" bestFit="1" customWidth="1"/>
    <col min="8964" max="8964" width="9.875" style="1" customWidth="1"/>
    <col min="8965" max="8965" width="15" style="1" customWidth="1"/>
    <col min="8966" max="8966" width="16" style="1" customWidth="1"/>
    <col min="8967" max="8967" width="12.125" style="1" customWidth="1"/>
    <col min="8968" max="9216" width="9" style="1"/>
    <col min="9217" max="9217" width="3.5" style="1" bestFit="1" customWidth="1"/>
    <col min="9218" max="9218" width="16.25" style="1" bestFit="1" customWidth="1"/>
    <col min="9219" max="9219" width="6.375" style="1" bestFit="1" customWidth="1"/>
    <col min="9220" max="9220" width="9.875" style="1" customWidth="1"/>
    <col min="9221" max="9221" width="15" style="1" customWidth="1"/>
    <col min="9222" max="9222" width="16" style="1" customWidth="1"/>
    <col min="9223" max="9223" width="12.125" style="1" customWidth="1"/>
    <col min="9224" max="9472" width="9" style="1"/>
    <col min="9473" max="9473" width="3.5" style="1" bestFit="1" customWidth="1"/>
    <col min="9474" max="9474" width="16.25" style="1" bestFit="1" customWidth="1"/>
    <col min="9475" max="9475" width="6.375" style="1" bestFit="1" customWidth="1"/>
    <col min="9476" max="9476" width="9.875" style="1" customWidth="1"/>
    <col min="9477" max="9477" width="15" style="1" customWidth="1"/>
    <col min="9478" max="9478" width="16" style="1" customWidth="1"/>
    <col min="9479" max="9479" width="12.125" style="1" customWidth="1"/>
    <col min="9480" max="9728" width="9" style="1"/>
    <col min="9729" max="9729" width="3.5" style="1" bestFit="1" customWidth="1"/>
    <col min="9730" max="9730" width="16.25" style="1" bestFit="1" customWidth="1"/>
    <col min="9731" max="9731" width="6.375" style="1" bestFit="1" customWidth="1"/>
    <col min="9732" max="9732" width="9.875" style="1" customWidth="1"/>
    <col min="9733" max="9733" width="15" style="1" customWidth="1"/>
    <col min="9734" max="9734" width="16" style="1" customWidth="1"/>
    <col min="9735" max="9735" width="12.125" style="1" customWidth="1"/>
    <col min="9736" max="9984" width="9" style="1"/>
    <col min="9985" max="9985" width="3.5" style="1" bestFit="1" customWidth="1"/>
    <col min="9986" max="9986" width="16.25" style="1" bestFit="1" customWidth="1"/>
    <col min="9987" max="9987" width="6.375" style="1" bestFit="1" customWidth="1"/>
    <col min="9988" max="9988" width="9.875" style="1" customWidth="1"/>
    <col min="9989" max="9989" width="15" style="1" customWidth="1"/>
    <col min="9990" max="9990" width="16" style="1" customWidth="1"/>
    <col min="9991" max="9991" width="12.125" style="1" customWidth="1"/>
    <col min="9992" max="10240" width="9" style="1"/>
    <col min="10241" max="10241" width="3.5" style="1" bestFit="1" customWidth="1"/>
    <col min="10242" max="10242" width="16.25" style="1" bestFit="1" customWidth="1"/>
    <col min="10243" max="10243" width="6.375" style="1" bestFit="1" customWidth="1"/>
    <col min="10244" max="10244" width="9.875" style="1" customWidth="1"/>
    <col min="10245" max="10245" width="15" style="1" customWidth="1"/>
    <col min="10246" max="10246" width="16" style="1" customWidth="1"/>
    <col min="10247" max="10247" width="12.125" style="1" customWidth="1"/>
    <col min="10248" max="10496" width="9" style="1"/>
    <col min="10497" max="10497" width="3.5" style="1" bestFit="1" customWidth="1"/>
    <col min="10498" max="10498" width="16.25" style="1" bestFit="1" customWidth="1"/>
    <col min="10499" max="10499" width="6.375" style="1" bestFit="1" customWidth="1"/>
    <col min="10500" max="10500" width="9.875" style="1" customWidth="1"/>
    <col min="10501" max="10501" width="15" style="1" customWidth="1"/>
    <col min="10502" max="10502" width="16" style="1" customWidth="1"/>
    <col min="10503" max="10503" width="12.125" style="1" customWidth="1"/>
    <col min="10504" max="10752" width="9" style="1"/>
    <col min="10753" max="10753" width="3.5" style="1" bestFit="1" customWidth="1"/>
    <col min="10754" max="10754" width="16.25" style="1" bestFit="1" customWidth="1"/>
    <col min="10755" max="10755" width="6.375" style="1" bestFit="1" customWidth="1"/>
    <col min="10756" max="10756" width="9.875" style="1" customWidth="1"/>
    <col min="10757" max="10757" width="15" style="1" customWidth="1"/>
    <col min="10758" max="10758" width="16" style="1" customWidth="1"/>
    <col min="10759" max="10759" width="12.125" style="1" customWidth="1"/>
    <col min="10760" max="11008" width="9" style="1"/>
    <col min="11009" max="11009" width="3.5" style="1" bestFit="1" customWidth="1"/>
    <col min="11010" max="11010" width="16.25" style="1" bestFit="1" customWidth="1"/>
    <col min="11011" max="11011" width="6.375" style="1" bestFit="1" customWidth="1"/>
    <col min="11012" max="11012" width="9.875" style="1" customWidth="1"/>
    <col min="11013" max="11013" width="15" style="1" customWidth="1"/>
    <col min="11014" max="11014" width="16" style="1" customWidth="1"/>
    <col min="11015" max="11015" width="12.125" style="1" customWidth="1"/>
    <col min="11016" max="11264" width="9" style="1"/>
    <col min="11265" max="11265" width="3.5" style="1" bestFit="1" customWidth="1"/>
    <col min="11266" max="11266" width="16.25" style="1" bestFit="1" customWidth="1"/>
    <col min="11267" max="11267" width="6.375" style="1" bestFit="1" customWidth="1"/>
    <col min="11268" max="11268" width="9.875" style="1" customWidth="1"/>
    <col min="11269" max="11269" width="15" style="1" customWidth="1"/>
    <col min="11270" max="11270" width="16" style="1" customWidth="1"/>
    <col min="11271" max="11271" width="12.125" style="1" customWidth="1"/>
    <col min="11272" max="11520" width="9" style="1"/>
    <col min="11521" max="11521" width="3.5" style="1" bestFit="1" customWidth="1"/>
    <col min="11522" max="11522" width="16.25" style="1" bestFit="1" customWidth="1"/>
    <col min="11523" max="11523" width="6.375" style="1" bestFit="1" customWidth="1"/>
    <col min="11524" max="11524" width="9.875" style="1" customWidth="1"/>
    <col min="11525" max="11525" width="15" style="1" customWidth="1"/>
    <col min="11526" max="11526" width="16" style="1" customWidth="1"/>
    <col min="11527" max="11527" width="12.125" style="1" customWidth="1"/>
    <col min="11528" max="11776" width="9" style="1"/>
    <col min="11777" max="11777" width="3.5" style="1" bestFit="1" customWidth="1"/>
    <col min="11778" max="11778" width="16.25" style="1" bestFit="1" customWidth="1"/>
    <col min="11779" max="11779" width="6.375" style="1" bestFit="1" customWidth="1"/>
    <col min="11780" max="11780" width="9.875" style="1" customWidth="1"/>
    <col min="11781" max="11781" width="15" style="1" customWidth="1"/>
    <col min="11782" max="11782" width="16" style="1" customWidth="1"/>
    <col min="11783" max="11783" width="12.125" style="1" customWidth="1"/>
    <col min="11784" max="12032" width="9" style="1"/>
    <col min="12033" max="12033" width="3.5" style="1" bestFit="1" customWidth="1"/>
    <col min="12034" max="12034" width="16.25" style="1" bestFit="1" customWidth="1"/>
    <col min="12035" max="12035" width="6.375" style="1" bestFit="1" customWidth="1"/>
    <col min="12036" max="12036" width="9.875" style="1" customWidth="1"/>
    <col min="12037" max="12037" width="15" style="1" customWidth="1"/>
    <col min="12038" max="12038" width="16" style="1" customWidth="1"/>
    <col min="12039" max="12039" width="12.125" style="1" customWidth="1"/>
    <col min="12040" max="12288" width="9" style="1"/>
    <col min="12289" max="12289" width="3.5" style="1" bestFit="1" customWidth="1"/>
    <col min="12290" max="12290" width="16.25" style="1" bestFit="1" customWidth="1"/>
    <col min="12291" max="12291" width="6.375" style="1" bestFit="1" customWidth="1"/>
    <col min="12292" max="12292" width="9.875" style="1" customWidth="1"/>
    <col min="12293" max="12293" width="15" style="1" customWidth="1"/>
    <col min="12294" max="12294" width="16" style="1" customWidth="1"/>
    <col min="12295" max="12295" width="12.125" style="1" customWidth="1"/>
    <col min="12296" max="12544" width="9" style="1"/>
    <col min="12545" max="12545" width="3.5" style="1" bestFit="1" customWidth="1"/>
    <col min="12546" max="12546" width="16.25" style="1" bestFit="1" customWidth="1"/>
    <col min="12547" max="12547" width="6.375" style="1" bestFit="1" customWidth="1"/>
    <col min="12548" max="12548" width="9.875" style="1" customWidth="1"/>
    <col min="12549" max="12549" width="15" style="1" customWidth="1"/>
    <col min="12550" max="12550" width="16" style="1" customWidth="1"/>
    <col min="12551" max="12551" width="12.125" style="1" customWidth="1"/>
    <col min="12552" max="12800" width="9" style="1"/>
    <col min="12801" max="12801" width="3.5" style="1" bestFit="1" customWidth="1"/>
    <col min="12802" max="12802" width="16.25" style="1" bestFit="1" customWidth="1"/>
    <col min="12803" max="12803" width="6.375" style="1" bestFit="1" customWidth="1"/>
    <col min="12804" max="12804" width="9.875" style="1" customWidth="1"/>
    <col min="12805" max="12805" width="15" style="1" customWidth="1"/>
    <col min="12806" max="12806" width="16" style="1" customWidth="1"/>
    <col min="12807" max="12807" width="12.125" style="1" customWidth="1"/>
    <col min="12808" max="13056" width="9" style="1"/>
    <col min="13057" max="13057" width="3.5" style="1" bestFit="1" customWidth="1"/>
    <col min="13058" max="13058" width="16.25" style="1" bestFit="1" customWidth="1"/>
    <col min="13059" max="13059" width="6.375" style="1" bestFit="1" customWidth="1"/>
    <col min="13060" max="13060" width="9.875" style="1" customWidth="1"/>
    <col min="13061" max="13061" width="15" style="1" customWidth="1"/>
    <col min="13062" max="13062" width="16" style="1" customWidth="1"/>
    <col min="13063" max="13063" width="12.125" style="1" customWidth="1"/>
    <col min="13064" max="13312" width="9" style="1"/>
    <col min="13313" max="13313" width="3.5" style="1" bestFit="1" customWidth="1"/>
    <col min="13314" max="13314" width="16.25" style="1" bestFit="1" customWidth="1"/>
    <col min="13315" max="13315" width="6.375" style="1" bestFit="1" customWidth="1"/>
    <col min="13316" max="13316" width="9.875" style="1" customWidth="1"/>
    <col min="13317" max="13317" width="15" style="1" customWidth="1"/>
    <col min="13318" max="13318" width="16" style="1" customWidth="1"/>
    <col min="13319" max="13319" width="12.125" style="1" customWidth="1"/>
    <col min="13320" max="13568" width="9" style="1"/>
    <col min="13569" max="13569" width="3.5" style="1" bestFit="1" customWidth="1"/>
    <col min="13570" max="13570" width="16.25" style="1" bestFit="1" customWidth="1"/>
    <col min="13571" max="13571" width="6.375" style="1" bestFit="1" customWidth="1"/>
    <col min="13572" max="13572" width="9.875" style="1" customWidth="1"/>
    <col min="13573" max="13573" width="15" style="1" customWidth="1"/>
    <col min="13574" max="13574" width="16" style="1" customWidth="1"/>
    <col min="13575" max="13575" width="12.125" style="1" customWidth="1"/>
    <col min="13576" max="13824" width="9" style="1"/>
    <col min="13825" max="13825" width="3.5" style="1" bestFit="1" customWidth="1"/>
    <col min="13826" max="13826" width="16.25" style="1" bestFit="1" customWidth="1"/>
    <col min="13827" max="13827" width="6.375" style="1" bestFit="1" customWidth="1"/>
    <col min="13828" max="13828" width="9.875" style="1" customWidth="1"/>
    <col min="13829" max="13829" width="15" style="1" customWidth="1"/>
    <col min="13830" max="13830" width="16" style="1" customWidth="1"/>
    <col min="13831" max="13831" width="12.125" style="1" customWidth="1"/>
    <col min="13832" max="14080" width="9" style="1"/>
    <col min="14081" max="14081" width="3.5" style="1" bestFit="1" customWidth="1"/>
    <col min="14082" max="14082" width="16.25" style="1" bestFit="1" customWidth="1"/>
    <col min="14083" max="14083" width="6.375" style="1" bestFit="1" customWidth="1"/>
    <col min="14084" max="14084" width="9.875" style="1" customWidth="1"/>
    <col min="14085" max="14085" width="15" style="1" customWidth="1"/>
    <col min="14086" max="14086" width="16" style="1" customWidth="1"/>
    <col min="14087" max="14087" width="12.125" style="1" customWidth="1"/>
    <col min="14088" max="14336" width="9" style="1"/>
    <col min="14337" max="14337" width="3.5" style="1" bestFit="1" customWidth="1"/>
    <col min="14338" max="14338" width="16.25" style="1" bestFit="1" customWidth="1"/>
    <col min="14339" max="14339" width="6.375" style="1" bestFit="1" customWidth="1"/>
    <col min="14340" max="14340" width="9.875" style="1" customWidth="1"/>
    <col min="14341" max="14341" width="15" style="1" customWidth="1"/>
    <col min="14342" max="14342" width="16" style="1" customWidth="1"/>
    <col min="14343" max="14343" width="12.125" style="1" customWidth="1"/>
    <col min="14344" max="14592" width="9" style="1"/>
    <col min="14593" max="14593" width="3.5" style="1" bestFit="1" customWidth="1"/>
    <col min="14594" max="14594" width="16.25" style="1" bestFit="1" customWidth="1"/>
    <col min="14595" max="14595" width="6.375" style="1" bestFit="1" customWidth="1"/>
    <col min="14596" max="14596" width="9.875" style="1" customWidth="1"/>
    <col min="14597" max="14597" width="15" style="1" customWidth="1"/>
    <col min="14598" max="14598" width="16" style="1" customWidth="1"/>
    <col min="14599" max="14599" width="12.125" style="1" customWidth="1"/>
    <col min="14600" max="14848" width="9" style="1"/>
    <col min="14849" max="14849" width="3.5" style="1" bestFit="1" customWidth="1"/>
    <col min="14850" max="14850" width="16.25" style="1" bestFit="1" customWidth="1"/>
    <col min="14851" max="14851" width="6.375" style="1" bestFit="1" customWidth="1"/>
    <col min="14852" max="14852" width="9.875" style="1" customWidth="1"/>
    <col min="14853" max="14853" width="15" style="1" customWidth="1"/>
    <col min="14854" max="14854" width="16" style="1" customWidth="1"/>
    <col min="14855" max="14855" width="12.125" style="1" customWidth="1"/>
    <col min="14856" max="15104" width="9" style="1"/>
    <col min="15105" max="15105" width="3.5" style="1" bestFit="1" customWidth="1"/>
    <col min="15106" max="15106" width="16.25" style="1" bestFit="1" customWidth="1"/>
    <col min="15107" max="15107" width="6.375" style="1" bestFit="1" customWidth="1"/>
    <col min="15108" max="15108" width="9.875" style="1" customWidth="1"/>
    <col min="15109" max="15109" width="15" style="1" customWidth="1"/>
    <col min="15110" max="15110" width="16" style="1" customWidth="1"/>
    <col min="15111" max="15111" width="12.125" style="1" customWidth="1"/>
    <col min="15112" max="15360" width="9" style="1"/>
    <col min="15361" max="15361" width="3.5" style="1" bestFit="1" customWidth="1"/>
    <col min="15362" max="15362" width="16.25" style="1" bestFit="1" customWidth="1"/>
    <col min="15363" max="15363" width="6.375" style="1" bestFit="1" customWidth="1"/>
    <col min="15364" max="15364" width="9.875" style="1" customWidth="1"/>
    <col min="15365" max="15365" width="15" style="1" customWidth="1"/>
    <col min="15366" max="15366" width="16" style="1" customWidth="1"/>
    <col min="15367" max="15367" width="12.125" style="1" customWidth="1"/>
    <col min="15368" max="15616" width="9" style="1"/>
    <col min="15617" max="15617" width="3.5" style="1" bestFit="1" customWidth="1"/>
    <col min="15618" max="15618" width="16.25" style="1" bestFit="1" customWidth="1"/>
    <col min="15619" max="15619" width="6.375" style="1" bestFit="1" customWidth="1"/>
    <col min="15620" max="15620" width="9.875" style="1" customWidth="1"/>
    <col min="15621" max="15621" width="15" style="1" customWidth="1"/>
    <col min="15622" max="15622" width="16" style="1" customWidth="1"/>
    <col min="15623" max="15623" width="12.125" style="1" customWidth="1"/>
    <col min="15624" max="15872" width="9" style="1"/>
    <col min="15873" max="15873" width="3.5" style="1" bestFit="1" customWidth="1"/>
    <col min="15874" max="15874" width="16.25" style="1" bestFit="1" customWidth="1"/>
    <col min="15875" max="15875" width="6.375" style="1" bestFit="1" customWidth="1"/>
    <col min="15876" max="15876" width="9.875" style="1" customWidth="1"/>
    <col min="15877" max="15877" width="15" style="1" customWidth="1"/>
    <col min="15878" max="15878" width="16" style="1" customWidth="1"/>
    <col min="15879" max="15879" width="12.125" style="1" customWidth="1"/>
    <col min="15880" max="16128" width="9" style="1"/>
    <col min="16129" max="16129" width="3.5" style="1" bestFit="1" customWidth="1"/>
    <col min="16130" max="16130" width="16.25" style="1" bestFit="1" customWidth="1"/>
    <col min="16131" max="16131" width="6.375" style="1" bestFit="1" customWidth="1"/>
    <col min="16132" max="16132" width="9.875" style="1" customWidth="1"/>
    <col min="16133" max="16133" width="15" style="1" customWidth="1"/>
    <col min="16134" max="16134" width="16" style="1" customWidth="1"/>
    <col min="16135" max="16135" width="12.125" style="1" customWidth="1"/>
    <col min="16136" max="16384" width="9" style="1"/>
  </cols>
  <sheetData>
    <row r="1" spans="1:7" ht="21" customHeight="1">
      <c r="A1" s="433" t="s">
        <v>342</v>
      </c>
      <c r="B1" s="433"/>
      <c r="C1" s="433"/>
      <c r="D1" s="433"/>
      <c r="E1" s="433"/>
      <c r="F1" s="433"/>
      <c r="G1" s="433"/>
    </row>
    <row r="2" spans="1:7" s="5" customFormat="1">
      <c r="A2" s="392" t="str">
        <f>Bìa!A12</f>
        <v>ĐỒ ÁN: QUY HOẠCH CHUNG XÂY DỰNG XÃ CHÂU SƠN, TỈNH LẠNG SƠN ĐẾN NĂM 2045, TỶ LỆ 1/10.000</v>
      </c>
      <c r="B2" s="392"/>
      <c r="C2" s="392"/>
      <c r="D2" s="392"/>
      <c r="E2" s="392"/>
      <c r="F2" s="392"/>
      <c r="G2" s="392"/>
    </row>
    <row r="3" spans="1:7">
      <c r="A3" s="91"/>
      <c r="B3" s="91"/>
      <c r="C3" s="91"/>
      <c r="D3" s="91"/>
      <c r="E3" s="91"/>
      <c r="F3" s="91"/>
      <c r="G3" s="91"/>
    </row>
    <row r="4" spans="1:7" ht="34.5" customHeight="1">
      <c r="A4" s="105" t="s">
        <v>0</v>
      </c>
      <c r="B4" s="106" t="s">
        <v>12</v>
      </c>
      <c r="C4" s="105" t="s">
        <v>70</v>
      </c>
      <c r="D4" s="105" t="s">
        <v>25</v>
      </c>
      <c r="E4" s="105" t="s">
        <v>119</v>
      </c>
      <c r="F4" s="105" t="s">
        <v>105</v>
      </c>
      <c r="G4" s="105" t="s">
        <v>9</v>
      </c>
    </row>
    <row r="5" spans="1:7" ht="33.75" customHeight="1">
      <c r="A5" s="6">
        <v>1</v>
      </c>
      <c r="B5" s="118" t="s">
        <v>396</v>
      </c>
      <c r="C5" s="77" t="s">
        <v>120</v>
      </c>
      <c r="D5" s="156">
        <v>1</v>
      </c>
      <c r="E5" s="107">
        <v>500000</v>
      </c>
      <c r="F5" s="107">
        <f t="shared" ref="F5:F10" si="0">D5*E5</f>
        <v>500000</v>
      </c>
      <c r="G5" s="118" t="s">
        <v>393</v>
      </c>
    </row>
    <row r="6" spans="1:7" ht="33.75" customHeight="1">
      <c r="A6" s="7">
        <v>2</v>
      </c>
      <c r="B6" s="38" t="s">
        <v>395</v>
      </c>
      <c r="C6" s="78" t="s">
        <v>120</v>
      </c>
      <c r="D6" s="114">
        <v>1</v>
      </c>
      <c r="E6" s="108">
        <v>150000</v>
      </c>
      <c r="F6" s="108">
        <f t="shared" si="0"/>
        <v>150000</v>
      </c>
      <c r="G6" s="38" t="s">
        <v>393</v>
      </c>
    </row>
    <row r="7" spans="1:7" ht="34.5" customHeight="1">
      <c r="A7" s="7">
        <v>3</v>
      </c>
      <c r="B7" s="38" t="s">
        <v>71</v>
      </c>
      <c r="C7" s="78" t="s">
        <v>120</v>
      </c>
      <c r="D7" s="114">
        <f>10-D5-D6</f>
        <v>8</v>
      </c>
      <c r="E7" s="108">
        <v>200000</v>
      </c>
      <c r="F7" s="108">
        <f t="shared" si="0"/>
        <v>1600000</v>
      </c>
      <c r="G7" s="38" t="s">
        <v>393</v>
      </c>
    </row>
    <row r="8" spans="1:7" ht="65.25" customHeight="1">
      <c r="A8" s="7">
        <v>4</v>
      </c>
      <c r="B8" s="38" t="s">
        <v>402</v>
      </c>
      <c r="C8" s="78" t="s">
        <v>120</v>
      </c>
      <c r="D8" s="114">
        <f>24*6</f>
        <v>144</v>
      </c>
      <c r="E8" s="108">
        <v>100000</v>
      </c>
      <c r="F8" s="108">
        <f t="shared" si="0"/>
        <v>14400000</v>
      </c>
      <c r="G8" s="38" t="s">
        <v>393</v>
      </c>
    </row>
    <row r="9" spans="1:7" ht="50.25" customHeight="1">
      <c r="A9" s="7">
        <v>5</v>
      </c>
      <c r="B9" s="38" t="s">
        <v>332</v>
      </c>
      <c r="C9" s="78" t="s">
        <v>120</v>
      </c>
      <c r="D9" s="114">
        <f>SUM(D5:D8)</f>
        <v>154</v>
      </c>
      <c r="E9" s="108">
        <v>50000</v>
      </c>
      <c r="F9" s="108">
        <f t="shared" si="0"/>
        <v>7700000</v>
      </c>
      <c r="G9" s="38" t="s">
        <v>394</v>
      </c>
    </row>
    <row r="10" spans="1:7" ht="22.5" customHeight="1">
      <c r="A10" s="7">
        <v>6</v>
      </c>
      <c r="B10" s="79" t="s">
        <v>164</v>
      </c>
      <c r="C10" s="78" t="s">
        <v>166</v>
      </c>
      <c r="D10" s="114">
        <f>D8</f>
        <v>144</v>
      </c>
      <c r="E10" s="108">
        <v>55000</v>
      </c>
      <c r="F10" s="108">
        <f t="shared" si="0"/>
        <v>7920000</v>
      </c>
      <c r="G10" s="157" t="s">
        <v>165</v>
      </c>
    </row>
    <row r="11" spans="1:7" ht="20.25" customHeight="1">
      <c r="A11" s="80"/>
      <c r="B11" s="81" t="s">
        <v>14</v>
      </c>
      <c r="C11" s="80"/>
      <c r="D11" s="82"/>
      <c r="E11" s="109"/>
      <c r="F11" s="109">
        <f>SUBTOTAL(9,F5:F10)</f>
        <v>32270000</v>
      </c>
      <c r="G11" s="82"/>
    </row>
    <row r="14" spans="1:7">
      <c r="F14" s="11"/>
    </row>
    <row r="18" spans="6:6">
      <c r="F18" s="117"/>
    </row>
    <row r="19" spans="6:6">
      <c r="F19" s="90"/>
    </row>
  </sheetData>
  <mergeCells count="2">
    <mergeCell ref="A1:G1"/>
    <mergeCell ref="A2:G2"/>
  </mergeCells>
  <printOptions horizontalCentered="1"/>
  <pageMargins left="0.78740157480314965" right="0.39370078740157483" top="0.39370078740157483" bottom="0.39370078740157483" header="0.19685039370078741" footer="0.19685039370078741"/>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zoomScale="115" zoomScaleNormal="115" workbookViewId="0">
      <selection activeCell="D44" sqref="D44"/>
    </sheetView>
  </sheetViews>
  <sheetFormatPr defaultColWidth="9" defaultRowHeight="15.75"/>
  <cols>
    <col min="1" max="1" width="25.5" style="1" bestFit="1" customWidth="1"/>
    <col min="2" max="2" width="13.5" style="1" customWidth="1"/>
    <col min="3" max="3" width="26.375" style="1" customWidth="1"/>
    <col min="4" max="4" width="13.75" style="1" customWidth="1"/>
    <col min="5" max="5" width="9" style="1"/>
    <col min="6" max="6" width="12.75" style="1" bestFit="1" customWidth="1"/>
    <col min="7" max="7" width="14" style="1" customWidth="1"/>
    <col min="8" max="8" width="9" style="1"/>
    <col min="9" max="9" width="10" style="1" customWidth="1"/>
    <col min="10" max="16384" width="9" style="1"/>
  </cols>
  <sheetData>
    <row r="1" spans="1:9" ht="18.75">
      <c r="B1" s="93"/>
      <c r="C1" s="98" t="s">
        <v>112</v>
      </c>
      <c r="D1" s="93"/>
      <c r="E1" s="93"/>
      <c r="F1" s="93"/>
      <c r="G1" s="93"/>
      <c r="H1" s="93"/>
    </row>
    <row r="2" spans="1:9">
      <c r="B2" s="93"/>
      <c r="C2" s="93"/>
      <c r="D2" s="93"/>
      <c r="E2" s="93"/>
      <c r="F2" s="93"/>
      <c r="G2" s="93"/>
      <c r="H2" s="93"/>
    </row>
    <row r="3" spans="1:9" ht="63.75" customHeight="1">
      <c r="B3" s="434" t="s">
        <v>113</v>
      </c>
      <c r="C3" s="434"/>
      <c r="D3" s="434"/>
      <c r="E3" s="434"/>
      <c r="F3" s="434"/>
      <c r="G3" s="93"/>
      <c r="H3" s="93"/>
    </row>
    <row r="4" spans="1:9">
      <c r="A4" s="5">
        <v>1</v>
      </c>
      <c r="B4" s="4" t="s">
        <v>2</v>
      </c>
      <c r="C4" s="93"/>
      <c r="D4" s="93"/>
      <c r="E4" s="93"/>
      <c r="F4" s="93"/>
      <c r="G4" s="93"/>
      <c r="H4" s="93"/>
      <c r="I4" s="93"/>
    </row>
    <row r="5" spans="1:9">
      <c r="A5" s="1" t="s">
        <v>242</v>
      </c>
      <c r="B5" s="94"/>
      <c r="C5" s="99" t="s">
        <v>243</v>
      </c>
      <c r="D5" s="99" t="s">
        <v>114</v>
      </c>
      <c r="E5" s="93"/>
      <c r="F5" s="93"/>
      <c r="G5" s="93"/>
      <c r="H5" s="93"/>
      <c r="I5" s="93"/>
    </row>
    <row r="6" spans="1:9">
      <c r="B6" s="93"/>
      <c r="C6" s="146">
        <v>10000</v>
      </c>
      <c r="D6" s="146">
        <v>268</v>
      </c>
      <c r="E6" s="93"/>
      <c r="F6" s="93"/>
      <c r="G6" s="93"/>
      <c r="H6" s="93"/>
      <c r="I6" s="93"/>
    </row>
    <row r="7" spans="1:9">
      <c r="B7" s="93"/>
      <c r="C7" s="147">
        <v>15000</v>
      </c>
      <c r="D7" s="147">
        <v>306</v>
      </c>
      <c r="E7" s="93"/>
      <c r="F7" s="93"/>
      <c r="G7" s="93"/>
      <c r="H7" s="93"/>
      <c r="I7" s="93"/>
    </row>
    <row r="8" spans="1:9">
      <c r="B8" s="93" t="s">
        <v>131</v>
      </c>
      <c r="C8" s="154">
        <f>'Căn cứ lập'!B5</f>
        <v>10120</v>
      </c>
      <c r="D8" s="148"/>
      <c r="E8" s="93"/>
      <c r="F8" s="93"/>
      <c r="G8" s="93"/>
      <c r="H8" s="93"/>
      <c r="I8" s="93"/>
    </row>
    <row r="9" spans="1:9">
      <c r="B9" s="96" t="s">
        <v>151</v>
      </c>
      <c r="C9" s="93"/>
      <c r="D9" s="149">
        <f>TREND(D6:D7,C6:C7,C8)</f>
        <v>268.91200000000003</v>
      </c>
      <c r="E9" s="93"/>
      <c r="F9" s="93"/>
      <c r="G9" s="93"/>
      <c r="H9" s="93"/>
    </row>
    <row r="10" spans="1:9">
      <c r="B10" s="93"/>
      <c r="C10" s="93"/>
      <c r="D10" s="93"/>
      <c r="E10" s="93"/>
      <c r="F10" s="96"/>
      <c r="G10" s="93"/>
      <c r="H10" s="97"/>
    </row>
    <row r="11" spans="1:9">
      <c r="A11" s="5">
        <v>3</v>
      </c>
      <c r="B11" s="4" t="s">
        <v>3</v>
      </c>
      <c r="C11" s="93"/>
      <c r="D11" s="93"/>
      <c r="E11" s="93"/>
      <c r="F11" s="93"/>
      <c r="G11" s="93"/>
      <c r="H11" s="93"/>
      <c r="I11" s="93"/>
    </row>
    <row r="12" spans="1:9">
      <c r="A12" s="1" t="str">
        <f>A5</f>
        <v>Bảng 2 - TT 17/2025-BXD</v>
      </c>
      <c r="B12" s="94"/>
      <c r="C12" s="99" t="str">
        <f>C5</f>
        <v>Quy mô dân số (người)</v>
      </c>
      <c r="D12" s="99" t="s">
        <v>114</v>
      </c>
      <c r="E12" s="93"/>
      <c r="F12" s="93"/>
      <c r="G12" s="93"/>
      <c r="H12" s="93"/>
      <c r="I12" s="93"/>
    </row>
    <row r="13" spans="1:9">
      <c r="B13" s="93"/>
      <c r="C13" s="146">
        <f>C6</f>
        <v>10000</v>
      </c>
      <c r="D13" s="146">
        <v>37</v>
      </c>
      <c r="E13" s="93"/>
      <c r="F13" s="93"/>
      <c r="G13" s="93"/>
      <c r="H13" s="93"/>
      <c r="I13" s="93"/>
    </row>
    <row r="14" spans="1:9">
      <c r="B14" s="93"/>
      <c r="C14" s="147">
        <f>C7</f>
        <v>15000</v>
      </c>
      <c r="D14" s="147">
        <v>41</v>
      </c>
      <c r="E14" s="93"/>
      <c r="F14" s="93"/>
      <c r="G14" s="93"/>
      <c r="H14" s="93"/>
      <c r="I14" s="93"/>
    </row>
    <row r="15" spans="1:9">
      <c r="B15" s="93" t="str">
        <f>B8</f>
        <v>Diện tích dự án:</v>
      </c>
      <c r="C15" s="154">
        <f>C8</f>
        <v>10120</v>
      </c>
      <c r="D15" s="93"/>
      <c r="E15" s="93"/>
      <c r="F15" s="93"/>
      <c r="G15" s="93"/>
      <c r="H15" s="93"/>
    </row>
    <row r="16" spans="1:9">
      <c r="B16" s="96" t="s">
        <v>151</v>
      </c>
      <c r="C16" s="93"/>
      <c r="D16" s="149">
        <f>TREND(D13:D14,C13:C14,C15)</f>
        <v>37.096000000000004</v>
      </c>
      <c r="E16" s="93"/>
      <c r="F16" s="93"/>
      <c r="G16" s="93"/>
      <c r="H16" s="93"/>
    </row>
    <row r="17" spans="1:9">
      <c r="B17" s="93"/>
      <c r="C17" s="93"/>
      <c r="D17" s="93"/>
      <c r="E17" s="93"/>
      <c r="F17" s="93"/>
      <c r="G17" s="93"/>
      <c r="H17" s="93"/>
    </row>
    <row r="18" spans="1:9" hidden="1">
      <c r="A18" s="5">
        <v>3</v>
      </c>
      <c r="B18" s="4" t="s">
        <v>11</v>
      </c>
      <c r="C18" s="93"/>
      <c r="D18" s="93"/>
      <c r="E18" s="93"/>
      <c r="F18" s="93"/>
      <c r="G18" s="93"/>
      <c r="H18" s="93"/>
      <c r="I18" s="93"/>
    </row>
    <row r="19" spans="1:9" hidden="1">
      <c r="B19" s="93" t="s">
        <v>4</v>
      </c>
      <c r="C19" s="93"/>
      <c r="D19" s="93"/>
      <c r="E19" s="93"/>
      <c r="F19" s="93"/>
      <c r="G19" s="93"/>
      <c r="H19" s="93"/>
      <c r="I19" s="93"/>
    </row>
    <row r="20" spans="1:9" hidden="1">
      <c r="A20" s="1" t="s">
        <v>10</v>
      </c>
      <c r="B20" s="93"/>
      <c r="C20" s="95" t="s">
        <v>5</v>
      </c>
      <c r="D20" s="95" t="s">
        <v>6</v>
      </c>
      <c r="E20" s="93"/>
      <c r="F20" s="93"/>
      <c r="G20" s="93"/>
      <c r="H20" s="93"/>
      <c r="I20" s="93"/>
    </row>
    <row r="21" spans="1:9" hidden="1">
      <c r="B21" s="93"/>
      <c r="C21" s="95">
        <v>1</v>
      </c>
      <c r="D21" s="95">
        <v>0.81599999999999995</v>
      </c>
      <c r="E21" s="93"/>
      <c r="F21" s="93"/>
      <c r="G21" s="93"/>
      <c r="H21" s="93"/>
      <c r="I21" s="93"/>
    </row>
    <row r="22" spans="1:9" hidden="1">
      <c r="B22" s="93"/>
      <c r="C22" s="95">
        <v>3</v>
      </c>
      <c r="D22" s="95">
        <v>0.58299999999999996</v>
      </c>
      <c r="E22" s="93"/>
      <c r="F22" s="93"/>
      <c r="G22" s="93"/>
      <c r="H22" s="93"/>
      <c r="I22" s="93"/>
    </row>
    <row r="23" spans="1:9" hidden="1">
      <c r="B23" s="93" t="s">
        <v>7</v>
      </c>
      <c r="C23" s="141" t="e">
        <f>'[11]Tong hop '!#REF!/1000000000</f>
        <v>#REF!</v>
      </c>
      <c r="D23" s="93"/>
      <c r="E23" s="93"/>
      <c r="F23" s="93"/>
      <c r="G23" s="93"/>
      <c r="H23" s="93"/>
    </row>
    <row r="24" spans="1:9" hidden="1">
      <c r="B24" s="93"/>
      <c r="C24" s="93"/>
      <c r="D24" s="93"/>
      <c r="E24" s="93"/>
      <c r="F24" s="93"/>
      <c r="G24" s="93"/>
      <c r="H24" s="93"/>
    </row>
    <row r="25" spans="1:9" hidden="1">
      <c r="B25" s="96" t="s">
        <v>8</v>
      </c>
      <c r="C25" s="93"/>
      <c r="D25" s="142" t="e">
        <f>TREND(D21:D22,C21:C22,C23)</f>
        <v>#VALUE!</v>
      </c>
      <c r="E25" s="93"/>
      <c r="F25" s="93"/>
      <c r="G25" s="93"/>
      <c r="H25" s="93"/>
    </row>
    <row r="26" spans="1:9">
      <c r="A26" s="5">
        <v>4</v>
      </c>
      <c r="B26" s="4" t="s">
        <v>147</v>
      </c>
      <c r="C26" s="93"/>
      <c r="D26" s="93"/>
      <c r="E26" s="93"/>
      <c r="F26" s="93"/>
      <c r="G26" s="93"/>
      <c r="H26" s="93"/>
    </row>
    <row r="27" spans="1:9">
      <c r="A27" s="1" t="s">
        <v>157</v>
      </c>
      <c r="B27" s="93"/>
      <c r="C27" s="99" t="s">
        <v>149</v>
      </c>
      <c r="D27" s="99" t="s">
        <v>148</v>
      </c>
      <c r="E27" s="93"/>
      <c r="F27" s="93"/>
      <c r="G27" s="93"/>
      <c r="H27" s="93"/>
    </row>
    <row r="28" spans="1:9">
      <c r="B28" s="93"/>
      <c r="C28" s="146">
        <v>200</v>
      </c>
      <c r="D28" s="150">
        <v>12.3</v>
      </c>
      <c r="E28" s="93"/>
      <c r="F28" s="93"/>
      <c r="G28" s="93"/>
      <c r="H28" s="93"/>
    </row>
    <row r="29" spans="1:9">
      <c r="B29" s="93"/>
      <c r="C29" s="147">
        <v>500</v>
      </c>
      <c r="D29" s="151">
        <v>9.6999999999999993</v>
      </c>
      <c r="E29" s="93"/>
      <c r="F29" s="93"/>
      <c r="G29" s="93"/>
      <c r="H29" s="93"/>
    </row>
    <row r="30" spans="1:9">
      <c r="B30" s="93" t="s">
        <v>152</v>
      </c>
      <c r="C30" s="154">
        <f>'Tổng hợp'!F10/1000000</f>
        <v>337.88620000000009</v>
      </c>
      <c r="D30" s="93"/>
      <c r="E30" s="93"/>
      <c r="F30" s="93"/>
      <c r="G30" s="93"/>
      <c r="H30" s="93"/>
    </row>
    <row r="31" spans="1:9">
      <c r="B31" s="96" t="s">
        <v>151</v>
      </c>
      <c r="C31" s="93"/>
      <c r="D31" s="149">
        <f>TREND(D28:D29,C28:C29,C30)</f>
        <v>11.104986266666666</v>
      </c>
      <c r="E31" s="93"/>
      <c r="F31" s="93"/>
      <c r="G31" s="93"/>
      <c r="H31" s="93"/>
    </row>
    <row r="32" spans="1:9">
      <c r="B32" s="93"/>
      <c r="C32" s="93"/>
      <c r="D32" s="93"/>
      <c r="E32" s="93"/>
      <c r="F32" s="93"/>
      <c r="G32" s="93"/>
      <c r="H32" s="93"/>
    </row>
    <row r="33" spans="1:8">
      <c r="A33" s="145" t="s">
        <v>146</v>
      </c>
      <c r="B33" s="4" t="s">
        <v>150</v>
      </c>
      <c r="C33" s="93"/>
      <c r="D33" s="93"/>
      <c r="E33" s="93"/>
      <c r="F33" s="93"/>
      <c r="G33" s="93"/>
      <c r="H33" s="93"/>
    </row>
    <row r="34" spans="1:8">
      <c r="A34" s="1" t="str">
        <f>A27</f>
        <v>TT 35/2023-BTC</v>
      </c>
      <c r="B34" s="93"/>
      <c r="C34" s="99" t="s">
        <v>153</v>
      </c>
      <c r="D34" s="99" t="s">
        <v>148</v>
      </c>
      <c r="E34" s="93"/>
      <c r="F34" s="93"/>
      <c r="G34" s="93"/>
      <c r="H34" s="93"/>
    </row>
    <row r="35" spans="1:8">
      <c r="B35" s="93"/>
      <c r="C35" s="146">
        <v>200</v>
      </c>
      <c r="D35" s="150">
        <v>12.3</v>
      </c>
      <c r="E35" s="93"/>
      <c r="F35" s="93"/>
      <c r="G35" s="93"/>
      <c r="H35" s="93"/>
    </row>
    <row r="36" spans="1:8">
      <c r="B36" s="93"/>
      <c r="C36" s="147">
        <v>200</v>
      </c>
      <c r="D36" s="151">
        <v>12.3</v>
      </c>
      <c r="E36" s="93"/>
      <c r="F36" s="93"/>
      <c r="G36" s="93"/>
      <c r="H36" s="93"/>
    </row>
    <row r="37" spans="1:8">
      <c r="B37" s="93" t="s">
        <v>152</v>
      </c>
      <c r="C37" s="154" t="e">
        <f>'Tổng hợp'!#REF!/1000000</f>
        <v>#REF!</v>
      </c>
      <c r="D37" s="93"/>
      <c r="E37" s="93"/>
      <c r="F37" s="93"/>
      <c r="G37" s="93"/>
      <c r="H37" s="93"/>
    </row>
    <row r="38" spans="1:8">
      <c r="B38" s="96" t="s">
        <v>151</v>
      </c>
      <c r="C38" s="93"/>
      <c r="D38" s="149" t="e">
        <f>TREND(D35:D36,C35:C36,C37)</f>
        <v>#VALUE!</v>
      </c>
      <c r="E38" s="93"/>
      <c r="F38" s="93"/>
      <c r="G38" s="93"/>
      <c r="H38" s="93"/>
    </row>
    <row r="39" spans="1:8">
      <c r="B39" s="93"/>
      <c r="C39" s="93"/>
      <c r="D39" s="93"/>
      <c r="E39" s="93"/>
      <c r="F39" s="93"/>
      <c r="G39" s="93"/>
      <c r="H39" s="93"/>
    </row>
    <row r="40" spans="1:8">
      <c r="A40" s="5">
        <v>5</v>
      </c>
      <c r="B40" s="4" t="s">
        <v>154</v>
      </c>
      <c r="C40" s="93"/>
      <c r="D40" s="93"/>
      <c r="E40" s="93"/>
      <c r="F40" s="93"/>
      <c r="G40" s="93"/>
      <c r="H40" s="93"/>
    </row>
    <row r="41" spans="1:8">
      <c r="A41" s="1" t="s">
        <v>156</v>
      </c>
      <c r="B41" s="93"/>
      <c r="C41" s="99" t="s">
        <v>149</v>
      </c>
      <c r="D41" s="99" t="s">
        <v>148</v>
      </c>
      <c r="E41" s="93"/>
      <c r="F41" s="93"/>
      <c r="G41" s="93"/>
      <c r="H41" s="93"/>
    </row>
    <row r="42" spans="1:8">
      <c r="B42" s="93"/>
      <c r="C42" s="146">
        <v>200</v>
      </c>
      <c r="D42" s="150">
        <v>10.6</v>
      </c>
      <c r="E42" s="93"/>
      <c r="F42" s="93"/>
      <c r="G42" s="93"/>
      <c r="H42" s="93"/>
    </row>
    <row r="43" spans="1:8">
      <c r="B43" s="93"/>
      <c r="C43" s="147">
        <v>500</v>
      </c>
      <c r="D43" s="151">
        <v>8.8000000000000007</v>
      </c>
      <c r="E43" s="93"/>
      <c r="F43" s="93"/>
      <c r="G43" s="93"/>
      <c r="H43" s="93"/>
    </row>
    <row r="44" spans="1:8">
      <c r="B44" s="93" t="s">
        <v>152</v>
      </c>
      <c r="C44" s="143">
        <f>C30</f>
        <v>337.88620000000009</v>
      </c>
      <c r="D44" s="93"/>
      <c r="E44" s="93"/>
      <c r="F44" s="93"/>
      <c r="G44" s="93"/>
      <c r="H44" s="93"/>
    </row>
    <row r="45" spans="1:8">
      <c r="B45" s="96" t="s">
        <v>151</v>
      </c>
      <c r="C45" s="93"/>
      <c r="D45" s="140">
        <f>TREND(D42:D43,C42:C43,C44)</f>
        <v>9.7726827999999983</v>
      </c>
      <c r="E45" s="93"/>
      <c r="F45" s="93"/>
      <c r="G45" s="93"/>
      <c r="H45" s="93"/>
    </row>
    <row r="46" spans="1:8">
      <c r="B46" s="93"/>
      <c r="C46" s="93"/>
      <c r="D46" s="93"/>
      <c r="E46" s="93"/>
      <c r="F46" s="93"/>
      <c r="G46" s="93"/>
      <c r="H46" s="93"/>
    </row>
    <row r="47" spans="1:8">
      <c r="A47" s="5">
        <v>5</v>
      </c>
      <c r="B47" s="4" t="s">
        <v>72</v>
      </c>
      <c r="C47" s="93"/>
      <c r="D47" s="93"/>
      <c r="E47" s="93"/>
      <c r="F47" s="93"/>
      <c r="G47" s="93"/>
      <c r="H47" s="93"/>
    </row>
    <row r="48" spans="1:8">
      <c r="A48" s="1" t="s">
        <v>155</v>
      </c>
      <c r="B48" s="93"/>
      <c r="C48" s="99" t="s">
        <v>158</v>
      </c>
      <c r="D48" s="99" t="s">
        <v>148</v>
      </c>
      <c r="E48" s="93"/>
      <c r="F48" s="93"/>
      <c r="G48" s="93"/>
      <c r="H48" s="93"/>
    </row>
    <row r="49" spans="1:8">
      <c r="B49" s="93"/>
      <c r="C49" s="146">
        <v>1</v>
      </c>
      <c r="D49" s="152">
        <v>0.81599999999999995</v>
      </c>
      <c r="E49" s="93"/>
      <c r="F49" s="93"/>
      <c r="G49" s="93"/>
      <c r="H49" s="93"/>
    </row>
    <row r="50" spans="1:8">
      <c r="B50" s="93"/>
      <c r="C50" s="147">
        <v>3</v>
      </c>
      <c r="D50" s="153">
        <v>0.58299999999999996</v>
      </c>
      <c r="E50" s="93"/>
      <c r="F50" s="93"/>
      <c r="G50" s="93"/>
      <c r="H50" s="93"/>
    </row>
    <row r="51" spans="1:8">
      <c r="B51" s="93" t="s">
        <v>152</v>
      </c>
      <c r="C51" s="296">
        <f>'Tổng hợp'!F15/1000000000</f>
        <v>1.169539227</v>
      </c>
      <c r="D51" s="93"/>
      <c r="E51" s="93"/>
      <c r="F51" s="93"/>
      <c r="G51" s="93"/>
      <c r="H51" s="93"/>
    </row>
    <row r="52" spans="1:8">
      <c r="B52" s="96" t="s">
        <v>151</v>
      </c>
      <c r="C52" s="93"/>
      <c r="D52" s="155">
        <f>TREND(D49:D50,C49:C50,C51)</f>
        <v>0.79624868005450011</v>
      </c>
      <c r="E52" s="93"/>
      <c r="F52" s="93"/>
      <c r="G52" s="93"/>
      <c r="H52" s="93"/>
    </row>
    <row r="53" spans="1:8">
      <c r="B53" s="93"/>
      <c r="C53" s="93"/>
      <c r="D53" s="93"/>
      <c r="E53" s="93"/>
      <c r="F53" s="93"/>
      <c r="G53" s="93"/>
      <c r="H53" s="93"/>
    </row>
    <row r="54" spans="1:8">
      <c r="A54" s="5">
        <v>5</v>
      </c>
      <c r="B54" s="4" t="s">
        <v>73</v>
      </c>
      <c r="C54" s="93"/>
      <c r="D54" s="93"/>
      <c r="E54" s="93"/>
      <c r="F54" s="93"/>
      <c r="G54" s="93"/>
      <c r="H54" s="93"/>
    </row>
    <row r="55" spans="1:8">
      <c r="B55" s="93"/>
      <c r="C55" s="99" t="s">
        <v>159</v>
      </c>
      <c r="D55" s="99" t="s">
        <v>148</v>
      </c>
      <c r="E55" s="93"/>
      <c r="F55" s="93"/>
      <c r="G55" s="93"/>
      <c r="H55" s="93"/>
    </row>
    <row r="56" spans="1:8">
      <c r="B56" s="93"/>
      <c r="C56" s="146">
        <v>1</v>
      </c>
      <c r="D56" s="152">
        <v>4.0720000000000001</v>
      </c>
      <c r="E56" s="93"/>
      <c r="F56" s="93"/>
      <c r="G56" s="93"/>
      <c r="H56" s="93"/>
    </row>
    <row r="57" spans="1:8">
      <c r="B57" s="93"/>
      <c r="C57" s="147">
        <v>5</v>
      </c>
      <c r="D57" s="153">
        <v>3.5409999999999999</v>
      </c>
      <c r="E57" s="93"/>
      <c r="F57" s="93"/>
      <c r="G57" s="93"/>
      <c r="H57" s="93"/>
    </row>
    <row r="58" spans="1:8">
      <c r="B58" s="93" t="s">
        <v>152</v>
      </c>
      <c r="C58" s="154">
        <f>'Tổng hợp'!J5/1.08/1000000000</f>
        <v>1.169539227</v>
      </c>
      <c r="D58" s="93"/>
      <c r="E58" s="93"/>
      <c r="F58" s="144"/>
      <c r="G58" s="93"/>
      <c r="H58" s="93"/>
    </row>
    <row r="59" spans="1:8">
      <c r="B59" s="96" t="s">
        <v>151</v>
      </c>
      <c r="C59" s="93"/>
      <c r="D59" s="155">
        <f>TREND(D56:D57,C56:C57,C58)</f>
        <v>4.0494936676157494</v>
      </c>
      <c r="E59" s="93"/>
      <c r="F59" s="93"/>
      <c r="G59" s="93"/>
      <c r="H59" s="93"/>
    </row>
    <row r="60" spans="1:8">
      <c r="B60" s="93"/>
      <c r="C60" s="93"/>
      <c r="D60" s="93"/>
      <c r="E60" s="93"/>
      <c r="F60" s="93"/>
      <c r="G60" s="93"/>
      <c r="H60" s="93"/>
    </row>
  </sheetData>
  <mergeCells count="1">
    <mergeCell ref="B3:F3"/>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A5" sqref="A5"/>
    </sheetView>
  </sheetViews>
  <sheetFormatPr defaultColWidth="9" defaultRowHeight="15.75"/>
  <cols>
    <col min="1" max="1" width="11.25" style="1" customWidth="1"/>
    <col min="2" max="2" width="16.25" style="1" customWidth="1"/>
    <col min="3" max="3" width="22" style="1" customWidth="1"/>
    <col min="4" max="4" width="17.625" style="1" customWidth="1"/>
    <col min="5" max="5" width="12.5" style="1" customWidth="1"/>
    <col min="6" max="6" width="14.375" style="1" customWidth="1"/>
    <col min="7" max="234" width="9" style="1"/>
    <col min="235" max="235" width="6.625" style="1" customWidth="1"/>
    <col min="236" max="236" width="41" style="1" customWidth="1"/>
    <col min="237" max="237" width="7.25" style="1" customWidth="1"/>
    <col min="238" max="238" width="8.625" style="1" customWidth="1"/>
    <col min="239" max="239" width="4.5" style="1" customWidth="1"/>
    <col min="240" max="240" width="13.625" style="1" customWidth="1"/>
    <col min="241" max="241" width="6.375" style="1" customWidth="1"/>
    <col min="242" max="242" width="2.625" style="1" customWidth="1"/>
    <col min="243" max="243" width="4.25" style="1" customWidth="1"/>
    <col min="244" max="244" width="13.625" style="1" customWidth="1"/>
    <col min="245" max="245" width="23" style="1" customWidth="1"/>
    <col min="246" max="251" width="0" style="1" hidden="1" customWidth="1"/>
    <col min="252" max="252" width="9" style="1"/>
    <col min="253" max="253" width="14" style="1" bestFit="1" customWidth="1"/>
    <col min="254" max="490" width="9" style="1"/>
    <col min="491" max="491" width="6.625" style="1" customWidth="1"/>
    <col min="492" max="492" width="41" style="1" customWidth="1"/>
    <col min="493" max="493" width="7.25" style="1" customWidth="1"/>
    <col min="494" max="494" width="8.625" style="1" customWidth="1"/>
    <col min="495" max="495" width="4.5" style="1" customWidth="1"/>
    <col min="496" max="496" width="13.625" style="1" customWidth="1"/>
    <col min="497" max="497" width="6.375" style="1" customWidth="1"/>
    <col min="498" max="498" width="2.625" style="1" customWidth="1"/>
    <col min="499" max="499" width="4.25" style="1" customWidth="1"/>
    <col min="500" max="500" width="13.625" style="1" customWidth="1"/>
    <col min="501" max="501" width="23" style="1" customWidth="1"/>
    <col min="502" max="507" width="0" style="1" hidden="1" customWidth="1"/>
    <col min="508" max="508" width="9" style="1"/>
    <col min="509" max="509" width="14" style="1" bestFit="1" customWidth="1"/>
    <col min="510" max="746" width="9" style="1"/>
    <col min="747" max="747" width="6.625" style="1" customWidth="1"/>
    <col min="748" max="748" width="41" style="1" customWidth="1"/>
    <col min="749" max="749" width="7.25" style="1" customWidth="1"/>
    <col min="750" max="750" width="8.625" style="1" customWidth="1"/>
    <col min="751" max="751" width="4.5" style="1" customWidth="1"/>
    <col min="752" max="752" width="13.625" style="1" customWidth="1"/>
    <col min="753" max="753" width="6.375" style="1" customWidth="1"/>
    <col min="754" max="754" width="2.625" style="1" customWidth="1"/>
    <col min="755" max="755" width="4.25" style="1" customWidth="1"/>
    <col min="756" max="756" width="13.625" style="1" customWidth="1"/>
    <col min="757" max="757" width="23" style="1" customWidth="1"/>
    <col min="758" max="763" width="0" style="1" hidden="1" customWidth="1"/>
    <col min="764" max="764" width="9" style="1"/>
    <col min="765" max="765" width="14" style="1" bestFit="1" customWidth="1"/>
    <col min="766" max="1002" width="9" style="1"/>
    <col min="1003" max="1003" width="6.625" style="1" customWidth="1"/>
    <col min="1004" max="1004" width="41" style="1" customWidth="1"/>
    <col min="1005" max="1005" width="7.25" style="1" customWidth="1"/>
    <col min="1006" max="1006" width="8.625" style="1" customWidth="1"/>
    <col min="1007" max="1007" width="4.5" style="1" customWidth="1"/>
    <col min="1008" max="1008" width="13.625" style="1" customWidth="1"/>
    <col min="1009" max="1009" width="6.375" style="1" customWidth="1"/>
    <col min="1010" max="1010" width="2.625" style="1" customWidth="1"/>
    <col min="1011" max="1011" width="4.25" style="1" customWidth="1"/>
    <col min="1012" max="1012" width="13.625" style="1" customWidth="1"/>
    <col min="1013" max="1013" width="23" style="1" customWidth="1"/>
    <col min="1014" max="1019" width="0" style="1" hidden="1" customWidth="1"/>
    <col min="1020" max="1020" width="9" style="1"/>
    <col min="1021" max="1021" width="14" style="1" bestFit="1" customWidth="1"/>
    <col min="1022" max="1258" width="9" style="1"/>
    <col min="1259" max="1259" width="6.625" style="1" customWidth="1"/>
    <col min="1260" max="1260" width="41" style="1" customWidth="1"/>
    <col min="1261" max="1261" width="7.25" style="1" customWidth="1"/>
    <col min="1262" max="1262" width="8.625" style="1" customWidth="1"/>
    <col min="1263" max="1263" width="4.5" style="1" customWidth="1"/>
    <col min="1264" max="1264" width="13.625" style="1" customWidth="1"/>
    <col min="1265" max="1265" width="6.375" style="1" customWidth="1"/>
    <col min="1266" max="1266" width="2.625" style="1" customWidth="1"/>
    <col min="1267" max="1267" width="4.25" style="1" customWidth="1"/>
    <col min="1268" max="1268" width="13.625" style="1" customWidth="1"/>
    <col min="1269" max="1269" width="23" style="1" customWidth="1"/>
    <col min="1270" max="1275" width="0" style="1" hidden="1" customWidth="1"/>
    <col min="1276" max="1276" width="9" style="1"/>
    <col min="1277" max="1277" width="14" style="1" bestFit="1" customWidth="1"/>
    <col min="1278" max="1514" width="9" style="1"/>
    <col min="1515" max="1515" width="6.625" style="1" customWidth="1"/>
    <col min="1516" max="1516" width="41" style="1" customWidth="1"/>
    <col min="1517" max="1517" width="7.25" style="1" customWidth="1"/>
    <col min="1518" max="1518" width="8.625" style="1" customWidth="1"/>
    <col min="1519" max="1519" width="4.5" style="1" customWidth="1"/>
    <col min="1520" max="1520" width="13.625" style="1" customWidth="1"/>
    <col min="1521" max="1521" width="6.375" style="1" customWidth="1"/>
    <col min="1522" max="1522" width="2.625" style="1" customWidth="1"/>
    <col min="1523" max="1523" width="4.25" style="1" customWidth="1"/>
    <col min="1524" max="1524" width="13.625" style="1" customWidth="1"/>
    <col min="1525" max="1525" width="23" style="1" customWidth="1"/>
    <col min="1526" max="1531" width="0" style="1" hidden="1" customWidth="1"/>
    <col min="1532" max="1532" width="9" style="1"/>
    <col min="1533" max="1533" width="14" style="1" bestFit="1" customWidth="1"/>
    <col min="1534" max="1770" width="9" style="1"/>
    <col min="1771" max="1771" width="6.625" style="1" customWidth="1"/>
    <col min="1772" max="1772" width="41" style="1" customWidth="1"/>
    <col min="1773" max="1773" width="7.25" style="1" customWidth="1"/>
    <col min="1774" max="1774" width="8.625" style="1" customWidth="1"/>
    <col min="1775" max="1775" width="4.5" style="1" customWidth="1"/>
    <col min="1776" max="1776" width="13.625" style="1" customWidth="1"/>
    <col min="1777" max="1777" width="6.375" style="1" customWidth="1"/>
    <col min="1778" max="1778" width="2.625" style="1" customWidth="1"/>
    <col min="1779" max="1779" width="4.25" style="1" customWidth="1"/>
    <col min="1780" max="1780" width="13.625" style="1" customWidth="1"/>
    <col min="1781" max="1781" width="23" style="1" customWidth="1"/>
    <col min="1782" max="1787" width="0" style="1" hidden="1" customWidth="1"/>
    <col min="1788" max="1788" width="9" style="1"/>
    <col min="1789" max="1789" width="14" style="1" bestFit="1" customWidth="1"/>
    <col min="1790" max="2026" width="9" style="1"/>
    <col min="2027" max="2027" width="6.625" style="1" customWidth="1"/>
    <col min="2028" max="2028" width="41" style="1" customWidth="1"/>
    <col min="2029" max="2029" width="7.25" style="1" customWidth="1"/>
    <col min="2030" max="2030" width="8.625" style="1" customWidth="1"/>
    <col min="2031" max="2031" width="4.5" style="1" customWidth="1"/>
    <col min="2032" max="2032" width="13.625" style="1" customWidth="1"/>
    <col min="2033" max="2033" width="6.375" style="1" customWidth="1"/>
    <col min="2034" max="2034" width="2.625" style="1" customWidth="1"/>
    <col min="2035" max="2035" width="4.25" style="1" customWidth="1"/>
    <col min="2036" max="2036" width="13.625" style="1" customWidth="1"/>
    <col min="2037" max="2037" width="23" style="1" customWidth="1"/>
    <col min="2038" max="2043" width="0" style="1" hidden="1" customWidth="1"/>
    <col min="2044" max="2044" width="9" style="1"/>
    <col min="2045" max="2045" width="14" style="1" bestFit="1" customWidth="1"/>
    <col min="2046" max="2282" width="9" style="1"/>
    <col min="2283" max="2283" width="6.625" style="1" customWidth="1"/>
    <col min="2284" max="2284" width="41" style="1" customWidth="1"/>
    <col min="2285" max="2285" width="7.25" style="1" customWidth="1"/>
    <col min="2286" max="2286" width="8.625" style="1" customWidth="1"/>
    <col min="2287" max="2287" width="4.5" style="1" customWidth="1"/>
    <col min="2288" max="2288" width="13.625" style="1" customWidth="1"/>
    <col min="2289" max="2289" width="6.375" style="1" customWidth="1"/>
    <col min="2290" max="2290" width="2.625" style="1" customWidth="1"/>
    <col min="2291" max="2291" width="4.25" style="1" customWidth="1"/>
    <col min="2292" max="2292" width="13.625" style="1" customWidth="1"/>
    <col min="2293" max="2293" width="23" style="1" customWidth="1"/>
    <col min="2294" max="2299" width="0" style="1" hidden="1" customWidth="1"/>
    <col min="2300" max="2300" width="9" style="1"/>
    <col min="2301" max="2301" width="14" style="1" bestFit="1" customWidth="1"/>
    <col min="2302" max="2538" width="9" style="1"/>
    <col min="2539" max="2539" width="6.625" style="1" customWidth="1"/>
    <col min="2540" max="2540" width="41" style="1" customWidth="1"/>
    <col min="2541" max="2541" width="7.25" style="1" customWidth="1"/>
    <col min="2542" max="2542" width="8.625" style="1" customWidth="1"/>
    <col min="2543" max="2543" width="4.5" style="1" customWidth="1"/>
    <col min="2544" max="2544" width="13.625" style="1" customWidth="1"/>
    <col min="2545" max="2545" width="6.375" style="1" customWidth="1"/>
    <col min="2546" max="2546" width="2.625" style="1" customWidth="1"/>
    <col min="2547" max="2547" width="4.25" style="1" customWidth="1"/>
    <col min="2548" max="2548" width="13.625" style="1" customWidth="1"/>
    <col min="2549" max="2549" width="23" style="1" customWidth="1"/>
    <col min="2550" max="2555" width="0" style="1" hidden="1" customWidth="1"/>
    <col min="2556" max="2556" width="9" style="1"/>
    <col min="2557" max="2557" width="14" style="1" bestFit="1" customWidth="1"/>
    <col min="2558" max="2794" width="9" style="1"/>
    <col min="2795" max="2795" width="6.625" style="1" customWidth="1"/>
    <col min="2796" max="2796" width="41" style="1" customWidth="1"/>
    <col min="2797" max="2797" width="7.25" style="1" customWidth="1"/>
    <col min="2798" max="2798" width="8.625" style="1" customWidth="1"/>
    <col min="2799" max="2799" width="4.5" style="1" customWidth="1"/>
    <col min="2800" max="2800" width="13.625" style="1" customWidth="1"/>
    <col min="2801" max="2801" width="6.375" style="1" customWidth="1"/>
    <col min="2802" max="2802" width="2.625" style="1" customWidth="1"/>
    <col min="2803" max="2803" width="4.25" style="1" customWidth="1"/>
    <col min="2804" max="2804" width="13.625" style="1" customWidth="1"/>
    <col min="2805" max="2805" width="23" style="1" customWidth="1"/>
    <col min="2806" max="2811" width="0" style="1" hidden="1" customWidth="1"/>
    <col min="2812" max="2812" width="9" style="1"/>
    <col min="2813" max="2813" width="14" style="1" bestFit="1" customWidth="1"/>
    <col min="2814" max="3050" width="9" style="1"/>
    <col min="3051" max="3051" width="6.625" style="1" customWidth="1"/>
    <col min="3052" max="3052" width="41" style="1" customWidth="1"/>
    <col min="3053" max="3053" width="7.25" style="1" customWidth="1"/>
    <col min="3054" max="3054" width="8.625" style="1" customWidth="1"/>
    <col min="3055" max="3055" width="4.5" style="1" customWidth="1"/>
    <col min="3056" max="3056" width="13.625" style="1" customWidth="1"/>
    <col min="3057" max="3057" width="6.375" style="1" customWidth="1"/>
    <col min="3058" max="3058" width="2.625" style="1" customWidth="1"/>
    <col min="3059" max="3059" width="4.25" style="1" customWidth="1"/>
    <col min="3060" max="3060" width="13.625" style="1" customWidth="1"/>
    <col min="3061" max="3061" width="23" style="1" customWidth="1"/>
    <col min="3062" max="3067" width="0" style="1" hidden="1" customWidth="1"/>
    <col min="3068" max="3068" width="9" style="1"/>
    <col min="3069" max="3069" width="14" style="1" bestFit="1" customWidth="1"/>
    <col min="3070" max="3306" width="9" style="1"/>
    <col min="3307" max="3307" width="6.625" style="1" customWidth="1"/>
    <col min="3308" max="3308" width="41" style="1" customWidth="1"/>
    <col min="3309" max="3309" width="7.25" style="1" customWidth="1"/>
    <col min="3310" max="3310" width="8.625" style="1" customWidth="1"/>
    <col min="3311" max="3311" width="4.5" style="1" customWidth="1"/>
    <col min="3312" max="3312" width="13.625" style="1" customWidth="1"/>
    <col min="3313" max="3313" width="6.375" style="1" customWidth="1"/>
    <col min="3314" max="3314" width="2.625" style="1" customWidth="1"/>
    <col min="3315" max="3315" width="4.25" style="1" customWidth="1"/>
    <col min="3316" max="3316" width="13.625" style="1" customWidth="1"/>
    <col min="3317" max="3317" width="23" style="1" customWidth="1"/>
    <col min="3318" max="3323" width="0" style="1" hidden="1" customWidth="1"/>
    <col min="3324" max="3324" width="9" style="1"/>
    <col min="3325" max="3325" width="14" style="1" bestFit="1" customWidth="1"/>
    <col min="3326" max="3562" width="9" style="1"/>
    <col min="3563" max="3563" width="6.625" style="1" customWidth="1"/>
    <col min="3564" max="3564" width="41" style="1" customWidth="1"/>
    <col min="3565" max="3565" width="7.25" style="1" customWidth="1"/>
    <col min="3566" max="3566" width="8.625" style="1" customWidth="1"/>
    <col min="3567" max="3567" width="4.5" style="1" customWidth="1"/>
    <col min="3568" max="3568" width="13.625" style="1" customWidth="1"/>
    <col min="3569" max="3569" width="6.375" style="1" customWidth="1"/>
    <col min="3570" max="3570" width="2.625" style="1" customWidth="1"/>
    <col min="3571" max="3571" width="4.25" style="1" customWidth="1"/>
    <col min="3572" max="3572" width="13.625" style="1" customWidth="1"/>
    <col min="3573" max="3573" width="23" style="1" customWidth="1"/>
    <col min="3574" max="3579" width="0" style="1" hidden="1" customWidth="1"/>
    <col min="3580" max="3580" width="9" style="1"/>
    <col min="3581" max="3581" width="14" style="1" bestFit="1" customWidth="1"/>
    <col min="3582" max="3818" width="9" style="1"/>
    <col min="3819" max="3819" width="6.625" style="1" customWidth="1"/>
    <col min="3820" max="3820" width="41" style="1" customWidth="1"/>
    <col min="3821" max="3821" width="7.25" style="1" customWidth="1"/>
    <col min="3822" max="3822" width="8.625" style="1" customWidth="1"/>
    <col min="3823" max="3823" width="4.5" style="1" customWidth="1"/>
    <col min="3824" max="3824" width="13.625" style="1" customWidth="1"/>
    <col min="3825" max="3825" width="6.375" style="1" customWidth="1"/>
    <col min="3826" max="3826" width="2.625" style="1" customWidth="1"/>
    <col min="3827" max="3827" width="4.25" style="1" customWidth="1"/>
    <col min="3828" max="3828" width="13.625" style="1" customWidth="1"/>
    <col min="3829" max="3829" width="23" style="1" customWidth="1"/>
    <col min="3830" max="3835" width="0" style="1" hidden="1" customWidth="1"/>
    <col min="3836" max="3836" width="9" style="1"/>
    <col min="3837" max="3837" width="14" style="1" bestFit="1" customWidth="1"/>
    <col min="3838" max="4074" width="9" style="1"/>
    <col min="4075" max="4075" width="6.625" style="1" customWidth="1"/>
    <col min="4076" max="4076" width="41" style="1" customWidth="1"/>
    <col min="4077" max="4077" width="7.25" style="1" customWidth="1"/>
    <col min="4078" max="4078" width="8.625" style="1" customWidth="1"/>
    <col min="4079" max="4079" width="4.5" style="1" customWidth="1"/>
    <col min="4080" max="4080" width="13.625" style="1" customWidth="1"/>
    <col min="4081" max="4081" width="6.375" style="1" customWidth="1"/>
    <col min="4082" max="4082" width="2.625" style="1" customWidth="1"/>
    <col min="4083" max="4083" width="4.25" style="1" customWidth="1"/>
    <col min="4084" max="4084" width="13.625" style="1" customWidth="1"/>
    <col min="4085" max="4085" width="23" style="1" customWidth="1"/>
    <col min="4086" max="4091" width="0" style="1" hidden="1" customWidth="1"/>
    <col min="4092" max="4092" width="9" style="1"/>
    <col min="4093" max="4093" width="14" style="1" bestFit="1" customWidth="1"/>
    <col min="4094" max="4330" width="9" style="1"/>
    <col min="4331" max="4331" width="6.625" style="1" customWidth="1"/>
    <col min="4332" max="4332" width="41" style="1" customWidth="1"/>
    <col min="4333" max="4333" width="7.25" style="1" customWidth="1"/>
    <col min="4334" max="4334" width="8.625" style="1" customWidth="1"/>
    <col min="4335" max="4335" width="4.5" style="1" customWidth="1"/>
    <col min="4336" max="4336" width="13.625" style="1" customWidth="1"/>
    <col min="4337" max="4337" width="6.375" style="1" customWidth="1"/>
    <col min="4338" max="4338" width="2.625" style="1" customWidth="1"/>
    <col min="4339" max="4339" width="4.25" style="1" customWidth="1"/>
    <col min="4340" max="4340" width="13.625" style="1" customWidth="1"/>
    <col min="4341" max="4341" width="23" style="1" customWidth="1"/>
    <col min="4342" max="4347" width="0" style="1" hidden="1" customWidth="1"/>
    <col min="4348" max="4348" width="9" style="1"/>
    <col min="4349" max="4349" width="14" style="1" bestFit="1" customWidth="1"/>
    <col min="4350" max="4586" width="9" style="1"/>
    <col min="4587" max="4587" width="6.625" style="1" customWidth="1"/>
    <col min="4588" max="4588" width="41" style="1" customWidth="1"/>
    <col min="4589" max="4589" width="7.25" style="1" customWidth="1"/>
    <col min="4590" max="4590" width="8.625" style="1" customWidth="1"/>
    <col min="4591" max="4591" width="4.5" style="1" customWidth="1"/>
    <col min="4592" max="4592" width="13.625" style="1" customWidth="1"/>
    <col min="4593" max="4593" width="6.375" style="1" customWidth="1"/>
    <col min="4594" max="4594" width="2.625" style="1" customWidth="1"/>
    <col min="4595" max="4595" width="4.25" style="1" customWidth="1"/>
    <col min="4596" max="4596" width="13.625" style="1" customWidth="1"/>
    <col min="4597" max="4597" width="23" style="1" customWidth="1"/>
    <col min="4598" max="4603" width="0" style="1" hidden="1" customWidth="1"/>
    <col min="4604" max="4604" width="9" style="1"/>
    <col min="4605" max="4605" width="14" style="1" bestFit="1" customWidth="1"/>
    <col min="4606" max="4842" width="9" style="1"/>
    <col min="4843" max="4843" width="6.625" style="1" customWidth="1"/>
    <col min="4844" max="4844" width="41" style="1" customWidth="1"/>
    <col min="4845" max="4845" width="7.25" style="1" customWidth="1"/>
    <col min="4846" max="4846" width="8.625" style="1" customWidth="1"/>
    <col min="4847" max="4847" width="4.5" style="1" customWidth="1"/>
    <col min="4848" max="4848" width="13.625" style="1" customWidth="1"/>
    <col min="4849" max="4849" width="6.375" style="1" customWidth="1"/>
    <col min="4850" max="4850" width="2.625" style="1" customWidth="1"/>
    <col min="4851" max="4851" width="4.25" style="1" customWidth="1"/>
    <col min="4852" max="4852" width="13.625" style="1" customWidth="1"/>
    <col min="4853" max="4853" width="23" style="1" customWidth="1"/>
    <col min="4854" max="4859" width="0" style="1" hidden="1" customWidth="1"/>
    <col min="4860" max="4860" width="9" style="1"/>
    <col min="4861" max="4861" width="14" style="1" bestFit="1" customWidth="1"/>
    <col min="4862" max="5098" width="9" style="1"/>
    <col min="5099" max="5099" width="6.625" style="1" customWidth="1"/>
    <col min="5100" max="5100" width="41" style="1" customWidth="1"/>
    <col min="5101" max="5101" width="7.25" style="1" customWidth="1"/>
    <col min="5102" max="5102" width="8.625" style="1" customWidth="1"/>
    <col min="5103" max="5103" width="4.5" style="1" customWidth="1"/>
    <col min="5104" max="5104" width="13.625" style="1" customWidth="1"/>
    <col min="5105" max="5105" width="6.375" style="1" customWidth="1"/>
    <col min="5106" max="5106" width="2.625" style="1" customWidth="1"/>
    <col min="5107" max="5107" width="4.25" style="1" customWidth="1"/>
    <col min="5108" max="5108" width="13.625" style="1" customWidth="1"/>
    <col min="5109" max="5109" width="23" style="1" customWidth="1"/>
    <col min="5110" max="5115" width="0" style="1" hidden="1" customWidth="1"/>
    <col min="5116" max="5116" width="9" style="1"/>
    <col min="5117" max="5117" width="14" style="1" bestFit="1" customWidth="1"/>
    <col min="5118" max="5354" width="9" style="1"/>
    <col min="5355" max="5355" width="6.625" style="1" customWidth="1"/>
    <col min="5356" max="5356" width="41" style="1" customWidth="1"/>
    <col min="5357" max="5357" width="7.25" style="1" customWidth="1"/>
    <col min="5358" max="5358" width="8.625" style="1" customWidth="1"/>
    <col min="5359" max="5359" width="4.5" style="1" customWidth="1"/>
    <col min="5360" max="5360" width="13.625" style="1" customWidth="1"/>
    <col min="5361" max="5361" width="6.375" style="1" customWidth="1"/>
    <col min="5362" max="5362" width="2.625" style="1" customWidth="1"/>
    <col min="5363" max="5363" width="4.25" style="1" customWidth="1"/>
    <col min="5364" max="5364" width="13.625" style="1" customWidth="1"/>
    <col min="5365" max="5365" width="23" style="1" customWidth="1"/>
    <col min="5366" max="5371" width="0" style="1" hidden="1" customWidth="1"/>
    <col min="5372" max="5372" width="9" style="1"/>
    <col min="5373" max="5373" width="14" style="1" bestFit="1" customWidth="1"/>
    <col min="5374" max="5610" width="9" style="1"/>
    <col min="5611" max="5611" width="6.625" style="1" customWidth="1"/>
    <col min="5612" max="5612" width="41" style="1" customWidth="1"/>
    <col min="5613" max="5613" width="7.25" style="1" customWidth="1"/>
    <col min="5614" max="5614" width="8.625" style="1" customWidth="1"/>
    <col min="5615" max="5615" width="4.5" style="1" customWidth="1"/>
    <col min="5616" max="5616" width="13.625" style="1" customWidth="1"/>
    <col min="5617" max="5617" width="6.375" style="1" customWidth="1"/>
    <col min="5618" max="5618" width="2.625" style="1" customWidth="1"/>
    <col min="5619" max="5619" width="4.25" style="1" customWidth="1"/>
    <col min="5620" max="5620" width="13.625" style="1" customWidth="1"/>
    <col min="5621" max="5621" width="23" style="1" customWidth="1"/>
    <col min="5622" max="5627" width="0" style="1" hidden="1" customWidth="1"/>
    <col min="5628" max="5628" width="9" style="1"/>
    <col min="5629" max="5629" width="14" style="1" bestFit="1" customWidth="1"/>
    <col min="5630" max="5866" width="9" style="1"/>
    <col min="5867" max="5867" width="6.625" style="1" customWidth="1"/>
    <col min="5868" max="5868" width="41" style="1" customWidth="1"/>
    <col min="5869" max="5869" width="7.25" style="1" customWidth="1"/>
    <col min="5870" max="5870" width="8.625" style="1" customWidth="1"/>
    <col min="5871" max="5871" width="4.5" style="1" customWidth="1"/>
    <col min="5872" max="5872" width="13.625" style="1" customWidth="1"/>
    <col min="5873" max="5873" width="6.375" style="1" customWidth="1"/>
    <col min="5874" max="5874" width="2.625" style="1" customWidth="1"/>
    <col min="5875" max="5875" width="4.25" style="1" customWidth="1"/>
    <col min="5876" max="5876" width="13.625" style="1" customWidth="1"/>
    <col min="5877" max="5877" width="23" style="1" customWidth="1"/>
    <col min="5878" max="5883" width="0" style="1" hidden="1" customWidth="1"/>
    <col min="5884" max="5884" width="9" style="1"/>
    <col min="5885" max="5885" width="14" style="1" bestFit="1" customWidth="1"/>
    <col min="5886" max="6122" width="9" style="1"/>
    <col min="6123" max="6123" width="6.625" style="1" customWidth="1"/>
    <col min="6124" max="6124" width="41" style="1" customWidth="1"/>
    <col min="6125" max="6125" width="7.25" style="1" customWidth="1"/>
    <col min="6126" max="6126" width="8.625" style="1" customWidth="1"/>
    <col min="6127" max="6127" width="4.5" style="1" customWidth="1"/>
    <col min="6128" max="6128" width="13.625" style="1" customWidth="1"/>
    <col min="6129" max="6129" width="6.375" style="1" customWidth="1"/>
    <col min="6130" max="6130" width="2.625" style="1" customWidth="1"/>
    <col min="6131" max="6131" width="4.25" style="1" customWidth="1"/>
    <col min="6132" max="6132" width="13.625" style="1" customWidth="1"/>
    <col min="6133" max="6133" width="23" style="1" customWidth="1"/>
    <col min="6134" max="6139" width="0" style="1" hidden="1" customWidth="1"/>
    <col min="6140" max="6140" width="9" style="1"/>
    <col min="6141" max="6141" width="14" style="1" bestFit="1" customWidth="1"/>
    <col min="6142" max="6378" width="9" style="1"/>
    <col min="6379" max="6379" width="6.625" style="1" customWidth="1"/>
    <col min="6380" max="6380" width="41" style="1" customWidth="1"/>
    <col min="6381" max="6381" width="7.25" style="1" customWidth="1"/>
    <col min="6382" max="6382" width="8.625" style="1" customWidth="1"/>
    <col min="6383" max="6383" width="4.5" style="1" customWidth="1"/>
    <col min="6384" max="6384" width="13.625" style="1" customWidth="1"/>
    <col min="6385" max="6385" width="6.375" style="1" customWidth="1"/>
    <col min="6386" max="6386" width="2.625" style="1" customWidth="1"/>
    <col min="6387" max="6387" width="4.25" style="1" customWidth="1"/>
    <col min="6388" max="6388" width="13.625" style="1" customWidth="1"/>
    <col min="6389" max="6389" width="23" style="1" customWidth="1"/>
    <col min="6390" max="6395" width="0" style="1" hidden="1" customWidth="1"/>
    <col min="6396" max="6396" width="9" style="1"/>
    <col min="6397" max="6397" width="14" style="1" bestFit="1" customWidth="1"/>
    <col min="6398" max="6634" width="9" style="1"/>
    <col min="6635" max="6635" width="6.625" style="1" customWidth="1"/>
    <col min="6636" max="6636" width="41" style="1" customWidth="1"/>
    <col min="6637" max="6637" width="7.25" style="1" customWidth="1"/>
    <col min="6638" max="6638" width="8.625" style="1" customWidth="1"/>
    <col min="6639" max="6639" width="4.5" style="1" customWidth="1"/>
    <col min="6640" max="6640" width="13.625" style="1" customWidth="1"/>
    <col min="6641" max="6641" width="6.375" style="1" customWidth="1"/>
    <col min="6642" max="6642" width="2.625" style="1" customWidth="1"/>
    <col min="6643" max="6643" width="4.25" style="1" customWidth="1"/>
    <col min="6644" max="6644" width="13.625" style="1" customWidth="1"/>
    <col min="6645" max="6645" width="23" style="1" customWidth="1"/>
    <col min="6646" max="6651" width="0" style="1" hidden="1" customWidth="1"/>
    <col min="6652" max="6652" width="9" style="1"/>
    <col min="6653" max="6653" width="14" style="1" bestFit="1" customWidth="1"/>
    <col min="6654" max="6890" width="9" style="1"/>
    <col min="6891" max="6891" width="6.625" style="1" customWidth="1"/>
    <col min="6892" max="6892" width="41" style="1" customWidth="1"/>
    <col min="6893" max="6893" width="7.25" style="1" customWidth="1"/>
    <col min="6894" max="6894" width="8.625" style="1" customWidth="1"/>
    <col min="6895" max="6895" width="4.5" style="1" customWidth="1"/>
    <col min="6896" max="6896" width="13.625" style="1" customWidth="1"/>
    <col min="6897" max="6897" width="6.375" style="1" customWidth="1"/>
    <col min="6898" max="6898" width="2.625" style="1" customWidth="1"/>
    <col min="6899" max="6899" width="4.25" style="1" customWidth="1"/>
    <col min="6900" max="6900" width="13.625" style="1" customWidth="1"/>
    <col min="6901" max="6901" width="23" style="1" customWidth="1"/>
    <col min="6902" max="6907" width="0" style="1" hidden="1" customWidth="1"/>
    <col min="6908" max="6908" width="9" style="1"/>
    <col min="6909" max="6909" width="14" style="1" bestFit="1" customWidth="1"/>
    <col min="6910" max="7146" width="9" style="1"/>
    <col min="7147" max="7147" width="6.625" style="1" customWidth="1"/>
    <col min="7148" max="7148" width="41" style="1" customWidth="1"/>
    <col min="7149" max="7149" width="7.25" style="1" customWidth="1"/>
    <col min="7150" max="7150" width="8.625" style="1" customWidth="1"/>
    <col min="7151" max="7151" width="4.5" style="1" customWidth="1"/>
    <col min="7152" max="7152" width="13.625" style="1" customWidth="1"/>
    <col min="7153" max="7153" width="6.375" style="1" customWidth="1"/>
    <col min="7154" max="7154" width="2.625" style="1" customWidth="1"/>
    <col min="7155" max="7155" width="4.25" style="1" customWidth="1"/>
    <col min="7156" max="7156" width="13.625" style="1" customWidth="1"/>
    <col min="7157" max="7157" width="23" style="1" customWidth="1"/>
    <col min="7158" max="7163" width="0" style="1" hidden="1" customWidth="1"/>
    <col min="7164" max="7164" width="9" style="1"/>
    <col min="7165" max="7165" width="14" style="1" bestFit="1" customWidth="1"/>
    <col min="7166" max="7402" width="9" style="1"/>
    <col min="7403" max="7403" width="6.625" style="1" customWidth="1"/>
    <col min="7404" max="7404" width="41" style="1" customWidth="1"/>
    <col min="7405" max="7405" width="7.25" style="1" customWidth="1"/>
    <col min="7406" max="7406" width="8.625" style="1" customWidth="1"/>
    <col min="7407" max="7407" width="4.5" style="1" customWidth="1"/>
    <col min="7408" max="7408" width="13.625" style="1" customWidth="1"/>
    <col min="7409" max="7409" width="6.375" style="1" customWidth="1"/>
    <col min="7410" max="7410" width="2.625" style="1" customWidth="1"/>
    <col min="7411" max="7411" width="4.25" style="1" customWidth="1"/>
    <col min="7412" max="7412" width="13.625" style="1" customWidth="1"/>
    <col min="7413" max="7413" width="23" style="1" customWidth="1"/>
    <col min="7414" max="7419" width="0" style="1" hidden="1" customWidth="1"/>
    <col min="7420" max="7420" width="9" style="1"/>
    <col min="7421" max="7421" width="14" style="1" bestFit="1" customWidth="1"/>
    <col min="7422" max="7658" width="9" style="1"/>
    <col min="7659" max="7659" width="6.625" style="1" customWidth="1"/>
    <col min="7660" max="7660" width="41" style="1" customWidth="1"/>
    <col min="7661" max="7661" width="7.25" style="1" customWidth="1"/>
    <col min="7662" max="7662" width="8.625" style="1" customWidth="1"/>
    <col min="7663" max="7663" width="4.5" style="1" customWidth="1"/>
    <col min="7664" max="7664" width="13.625" style="1" customWidth="1"/>
    <col min="7665" max="7665" width="6.375" style="1" customWidth="1"/>
    <col min="7666" max="7666" width="2.625" style="1" customWidth="1"/>
    <col min="7667" max="7667" width="4.25" style="1" customWidth="1"/>
    <col min="7668" max="7668" width="13.625" style="1" customWidth="1"/>
    <col min="7669" max="7669" width="23" style="1" customWidth="1"/>
    <col min="7670" max="7675" width="0" style="1" hidden="1" customWidth="1"/>
    <col min="7676" max="7676" width="9" style="1"/>
    <col min="7677" max="7677" width="14" style="1" bestFit="1" customWidth="1"/>
    <col min="7678" max="7914" width="9" style="1"/>
    <col min="7915" max="7915" width="6.625" style="1" customWidth="1"/>
    <col min="7916" max="7916" width="41" style="1" customWidth="1"/>
    <col min="7917" max="7917" width="7.25" style="1" customWidth="1"/>
    <col min="7918" max="7918" width="8.625" style="1" customWidth="1"/>
    <col min="7919" max="7919" width="4.5" style="1" customWidth="1"/>
    <col min="7920" max="7920" width="13.625" style="1" customWidth="1"/>
    <col min="7921" max="7921" width="6.375" style="1" customWidth="1"/>
    <col min="7922" max="7922" width="2.625" style="1" customWidth="1"/>
    <col min="7923" max="7923" width="4.25" style="1" customWidth="1"/>
    <col min="7924" max="7924" width="13.625" style="1" customWidth="1"/>
    <col min="7925" max="7925" width="23" style="1" customWidth="1"/>
    <col min="7926" max="7931" width="0" style="1" hidden="1" customWidth="1"/>
    <col min="7932" max="7932" width="9" style="1"/>
    <col min="7933" max="7933" width="14" style="1" bestFit="1" customWidth="1"/>
    <col min="7934" max="8170" width="9" style="1"/>
    <col min="8171" max="8171" width="6.625" style="1" customWidth="1"/>
    <col min="8172" max="8172" width="41" style="1" customWidth="1"/>
    <col min="8173" max="8173" width="7.25" style="1" customWidth="1"/>
    <col min="8174" max="8174" width="8.625" style="1" customWidth="1"/>
    <col min="8175" max="8175" width="4.5" style="1" customWidth="1"/>
    <col min="8176" max="8176" width="13.625" style="1" customWidth="1"/>
    <col min="8177" max="8177" width="6.375" style="1" customWidth="1"/>
    <col min="8178" max="8178" width="2.625" style="1" customWidth="1"/>
    <col min="8179" max="8179" width="4.25" style="1" customWidth="1"/>
    <col min="8180" max="8180" width="13.625" style="1" customWidth="1"/>
    <col min="8181" max="8181" width="23" style="1" customWidth="1"/>
    <col min="8182" max="8187" width="0" style="1" hidden="1" customWidth="1"/>
    <col min="8188" max="8188" width="9" style="1"/>
    <col min="8189" max="8189" width="14" style="1" bestFit="1" customWidth="1"/>
    <col min="8190" max="8426" width="9" style="1"/>
    <col min="8427" max="8427" width="6.625" style="1" customWidth="1"/>
    <col min="8428" max="8428" width="41" style="1" customWidth="1"/>
    <col min="8429" max="8429" width="7.25" style="1" customWidth="1"/>
    <col min="8430" max="8430" width="8.625" style="1" customWidth="1"/>
    <col min="8431" max="8431" width="4.5" style="1" customWidth="1"/>
    <col min="8432" max="8432" width="13.625" style="1" customWidth="1"/>
    <col min="8433" max="8433" width="6.375" style="1" customWidth="1"/>
    <col min="8434" max="8434" width="2.625" style="1" customWidth="1"/>
    <col min="8435" max="8435" width="4.25" style="1" customWidth="1"/>
    <col min="8436" max="8436" width="13.625" style="1" customWidth="1"/>
    <col min="8437" max="8437" width="23" style="1" customWidth="1"/>
    <col min="8438" max="8443" width="0" style="1" hidden="1" customWidth="1"/>
    <col min="8444" max="8444" width="9" style="1"/>
    <col min="8445" max="8445" width="14" style="1" bestFit="1" customWidth="1"/>
    <col min="8446" max="8682" width="9" style="1"/>
    <col min="8683" max="8683" width="6.625" style="1" customWidth="1"/>
    <col min="8684" max="8684" width="41" style="1" customWidth="1"/>
    <col min="8685" max="8685" width="7.25" style="1" customWidth="1"/>
    <col min="8686" max="8686" width="8.625" style="1" customWidth="1"/>
    <col min="8687" max="8687" width="4.5" style="1" customWidth="1"/>
    <col min="8688" max="8688" width="13.625" style="1" customWidth="1"/>
    <col min="8689" max="8689" width="6.375" style="1" customWidth="1"/>
    <col min="8690" max="8690" width="2.625" style="1" customWidth="1"/>
    <col min="8691" max="8691" width="4.25" style="1" customWidth="1"/>
    <col min="8692" max="8692" width="13.625" style="1" customWidth="1"/>
    <col min="8693" max="8693" width="23" style="1" customWidth="1"/>
    <col min="8694" max="8699" width="0" style="1" hidden="1" customWidth="1"/>
    <col min="8700" max="8700" width="9" style="1"/>
    <col min="8701" max="8701" width="14" style="1" bestFit="1" customWidth="1"/>
    <col min="8702" max="8938" width="9" style="1"/>
    <col min="8939" max="8939" width="6.625" style="1" customWidth="1"/>
    <col min="8940" max="8940" width="41" style="1" customWidth="1"/>
    <col min="8941" max="8941" width="7.25" style="1" customWidth="1"/>
    <col min="8942" max="8942" width="8.625" style="1" customWidth="1"/>
    <col min="8943" max="8943" width="4.5" style="1" customWidth="1"/>
    <col min="8944" max="8944" width="13.625" style="1" customWidth="1"/>
    <col min="8945" max="8945" width="6.375" style="1" customWidth="1"/>
    <col min="8946" max="8946" width="2.625" style="1" customWidth="1"/>
    <col min="8947" max="8947" width="4.25" style="1" customWidth="1"/>
    <col min="8948" max="8948" width="13.625" style="1" customWidth="1"/>
    <col min="8949" max="8949" width="23" style="1" customWidth="1"/>
    <col min="8950" max="8955" width="0" style="1" hidden="1" customWidth="1"/>
    <col min="8956" max="8956" width="9" style="1"/>
    <col min="8957" max="8957" width="14" style="1" bestFit="1" customWidth="1"/>
    <col min="8958" max="9194" width="9" style="1"/>
    <col min="9195" max="9195" width="6.625" style="1" customWidth="1"/>
    <col min="9196" max="9196" width="41" style="1" customWidth="1"/>
    <col min="9197" max="9197" width="7.25" style="1" customWidth="1"/>
    <col min="9198" max="9198" width="8.625" style="1" customWidth="1"/>
    <col min="9199" max="9199" width="4.5" style="1" customWidth="1"/>
    <col min="9200" max="9200" width="13.625" style="1" customWidth="1"/>
    <col min="9201" max="9201" width="6.375" style="1" customWidth="1"/>
    <col min="9202" max="9202" width="2.625" style="1" customWidth="1"/>
    <col min="9203" max="9203" width="4.25" style="1" customWidth="1"/>
    <col min="9204" max="9204" width="13.625" style="1" customWidth="1"/>
    <col min="9205" max="9205" width="23" style="1" customWidth="1"/>
    <col min="9206" max="9211" width="0" style="1" hidden="1" customWidth="1"/>
    <col min="9212" max="9212" width="9" style="1"/>
    <col min="9213" max="9213" width="14" style="1" bestFit="1" customWidth="1"/>
    <col min="9214" max="9450" width="9" style="1"/>
    <col min="9451" max="9451" width="6.625" style="1" customWidth="1"/>
    <col min="9452" max="9452" width="41" style="1" customWidth="1"/>
    <col min="9453" max="9453" width="7.25" style="1" customWidth="1"/>
    <col min="9454" max="9454" width="8.625" style="1" customWidth="1"/>
    <col min="9455" max="9455" width="4.5" style="1" customWidth="1"/>
    <col min="9456" max="9456" width="13.625" style="1" customWidth="1"/>
    <col min="9457" max="9457" width="6.375" style="1" customWidth="1"/>
    <col min="9458" max="9458" width="2.625" style="1" customWidth="1"/>
    <col min="9459" max="9459" width="4.25" style="1" customWidth="1"/>
    <col min="9460" max="9460" width="13.625" style="1" customWidth="1"/>
    <col min="9461" max="9461" width="23" style="1" customWidth="1"/>
    <col min="9462" max="9467" width="0" style="1" hidden="1" customWidth="1"/>
    <col min="9468" max="9468" width="9" style="1"/>
    <col min="9469" max="9469" width="14" style="1" bestFit="1" customWidth="1"/>
    <col min="9470" max="9706" width="9" style="1"/>
    <col min="9707" max="9707" width="6.625" style="1" customWidth="1"/>
    <col min="9708" max="9708" width="41" style="1" customWidth="1"/>
    <col min="9709" max="9709" width="7.25" style="1" customWidth="1"/>
    <col min="9710" max="9710" width="8.625" style="1" customWidth="1"/>
    <col min="9711" max="9711" width="4.5" style="1" customWidth="1"/>
    <col min="9712" max="9712" width="13.625" style="1" customWidth="1"/>
    <col min="9713" max="9713" width="6.375" style="1" customWidth="1"/>
    <col min="9714" max="9714" width="2.625" style="1" customWidth="1"/>
    <col min="9715" max="9715" width="4.25" style="1" customWidth="1"/>
    <col min="9716" max="9716" width="13.625" style="1" customWidth="1"/>
    <col min="9717" max="9717" width="23" style="1" customWidth="1"/>
    <col min="9718" max="9723" width="0" style="1" hidden="1" customWidth="1"/>
    <col min="9724" max="9724" width="9" style="1"/>
    <col min="9725" max="9725" width="14" style="1" bestFit="1" customWidth="1"/>
    <col min="9726" max="9962" width="9" style="1"/>
    <col min="9963" max="9963" width="6.625" style="1" customWidth="1"/>
    <col min="9964" max="9964" width="41" style="1" customWidth="1"/>
    <col min="9965" max="9965" width="7.25" style="1" customWidth="1"/>
    <col min="9966" max="9966" width="8.625" style="1" customWidth="1"/>
    <col min="9967" max="9967" width="4.5" style="1" customWidth="1"/>
    <col min="9968" max="9968" width="13.625" style="1" customWidth="1"/>
    <col min="9969" max="9969" width="6.375" style="1" customWidth="1"/>
    <col min="9970" max="9970" width="2.625" style="1" customWidth="1"/>
    <col min="9971" max="9971" width="4.25" style="1" customWidth="1"/>
    <col min="9972" max="9972" width="13.625" style="1" customWidth="1"/>
    <col min="9973" max="9973" width="23" style="1" customWidth="1"/>
    <col min="9974" max="9979" width="0" style="1" hidden="1" customWidth="1"/>
    <col min="9980" max="9980" width="9" style="1"/>
    <col min="9981" max="9981" width="14" style="1" bestFit="1" customWidth="1"/>
    <col min="9982" max="10218" width="9" style="1"/>
    <col min="10219" max="10219" width="6.625" style="1" customWidth="1"/>
    <col min="10220" max="10220" width="41" style="1" customWidth="1"/>
    <col min="10221" max="10221" width="7.25" style="1" customWidth="1"/>
    <col min="10222" max="10222" width="8.625" style="1" customWidth="1"/>
    <col min="10223" max="10223" width="4.5" style="1" customWidth="1"/>
    <col min="10224" max="10224" width="13.625" style="1" customWidth="1"/>
    <col min="10225" max="10225" width="6.375" style="1" customWidth="1"/>
    <col min="10226" max="10226" width="2.625" style="1" customWidth="1"/>
    <col min="10227" max="10227" width="4.25" style="1" customWidth="1"/>
    <col min="10228" max="10228" width="13.625" style="1" customWidth="1"/>
    <col min="10229" max="10229" width="23" style="1" customWidth="1"/>
    <col min="10230" max="10235" width="0" style="1" hidden="1" customWidth="1"/>
    <col min="10236" max="10236" width="9" style="1"/>
    <col min="10237" max="10237" width="14" style="1" bestFit="1" customWidth="1"/>
    <col min="10238" max="10474" width="9" style="1"/>
    <col min="10475" max="10475" width="6.625" style="1" customWidth="1"/>
    <col min="10476" max="10476" width="41" style="1" customWidth="1"/>
    <col min="10477" max="10477" width="7.25" style="1" customWidth="1"/>
    <col min="10478" max="10478" width="8.625" style="1" customWidth="1"/>
    <col min="10479" max="10479" width="4.5" style="1" customWidth="1"/>
    <col min="10480" max="10480" width="13.625" style="1" customWidth="1"/>
    <col min="10481" max="10481" width="6.375" style="1" customWidth="1"/>
    <col min="10482" max="10482" width="2.625" style="1" customWidth="1"/>
    <col min="10483" max="10483" width="4.25" style="1" customWidth="1"/>
    <col min="10484" max="10484" width="13.625" style="1" customWidth="1"/>
    <col min="10485" max="10485" width="23" style="1" customWidth="1"/>
    <col min="10486" max="10491" width="0" style="1" hidden="1" customWidth="1"/>
    <col min="10492" max="10492" width="9" style="1"/>
    <col min="10493" max="10493" width="14" style="1" bestFit="1" customWidth="1"/>
    <col min="10494" max="10730" width="9" style="1"/>
    <col min="10731" max="10731" width="6.625" style="1" customWidth="1"/>
    <col min="10732" max="10732" width="41" style="1" customWidth="1"/>
    <col min="10733" max="10733" width="7.25" style="1" customWidth="1"/>
    <col min="10734" max="10734" width="8.625" style="1" customWidth="1"/>
    <col min="10735" max="10735" width="4.5" style="1" customWidth="1"/>
    <col min="10736" max="10736" width="13.625" style="1" customWidth="1"/>
    <col min="10737" max="10737" width="6.375" style="1" customWidth="1"/>
    <col min="10738" max="10738" width="2.625" style="1" customWidth="1"/>
    <col min="10739" max="10739" width="4.25" style="1" customWidth="1"/>
    <col min="10740" max="10740" width="13.625" style="1" customWidth="1"/>
    <col min="10741" max="10741" width="23" style="1" customWidth="1"/>
    <col min="10742" max="10747" width="0" style="1" hidden="1" customWidth="1"/>
    <col min="10748" max="10748" width="9" style="1"/>
    <col min="10749" max="10749" width="14" style="1" bestFit="1" customWidth="1"/>
    <col min="10750" max="10986" width="9" style="1"/>
    <col min="10987" max="10987" width="6.625" style="1" customWidth="1"/>
    <col min="10988" max="10988" width="41" style="1" customWidth="1"/>
    <col min="10989" max="10989" width="7.25" style="1" customWidth="1"/>
    <col min="10990" max="10990" width="8.625" style="1" customWidth="1"/>
    <col min="10991" max="10991" width="4.5" style="1" customWidth="1"/>
    <col min="10992" max="10992" width="13.625" style="1" customWidth="1"/>
    <col min="10993" max="10993" width="6.375" style="1" customWidth="1"/>
    <col min="10994" max="10994" width="2.625" style="1" customWidth="1"/>
    <col min="10995" max="10995" width="4.25" style="1" customWidth="1"/>
    <col min="10996" max="10996" width="13.625" style="1" customWidth="1"/>
    <col min="10997" max="10997" width="23" style="1" customWidth="1"/>
    <col min="10998" max="11003" width="0" style="1" hidden="1" customWidth="1"/>
    <col min="11004" max="11004" width="9" style="1"/>
    <col min="11005" max="11005" width="14" style="1" bestFit="1" customWidth="1"/>
    <col min="11006" max="11242" width="9" style="1"/>
    <col min="11243" max="11243" width="6.625" style="1" customWidth="1"/>
    <col min="11244" max="11244" width="41" style="1" customWidth="1"/>
    <col min="11245" max="11245" width="7.25" style="1" customWidth="1"/>
    <col min="11246" max="11246" width="8.625" style="1" customWidth="1"/>
    <col min="11247" max="11247" width="4.5" style="1" customWidth="1"/>
    <col min="11248" max="11248" width="13.625" style="1" customWidth="1"/>
    <col min="11249" max="11249" width="6.375" style="1" customWidth="1"/>
    <col min="11250" max="11250" width="2.625" style="1" customWidth="1"/>
    <col min="11251" max="11251" width="4.25" style="1" customWidth="1"/>
    <col min="11252" max="11252" width="13.625" style="1" customWidth="1"/>
    <col min="11253" max="11253" width="23" style="1" customWidth="1"/>
    <col min="11254" max="11259" width="0" style="1" hidden="1" customWidth="1"/>
    <col min="11260" max="11260" width="9" style="1"/>
    <col min="11261" max="11261" width="14" style="1" bestFit="1" customWidth="1"/>
    <col min="11262" max="11498" width="9" style="1"/>
    <col min="11499" max="11499" width="6.625" style="1" customWidth="1"/>
    <col min="11500" max="11500" width="41" style="1" customWidth="1"/>
    <col min="11501" max="11501" width="7.25" style="1" customWidth="1"/>
    <col min="11502" max="11502" width="8.625" style="1" customWidth="1"/>
    <col min="11503" max="11503" width="4.5" style="1" customWidth="1"/>
    <col min="11504" max="11504" width="13.625" style="1" customWidth="1"/>
    <col min="11505" max="11505" width="6.375" style="1" customWidth="1"/>
    <col min="11506" max="11506" width="2.625" style="1" customWidth="1"/>
    <col min="11507" max="11507" width="4.25" style="1" customWidth="1"/>
    <col min="11508" max="11508" width="13.625" style="1" customWidth="1"/>
    <col min="11509" max="11509" width="23" style="1" customWidth="1"/>
    <col min="11510" max="11515" width="0" style="1" hidden="1" customWidth="1"/>
    <col min="11516" max="11516" width="9" style="1"/>
    <col min="11517" max="11517" width="14" style="1" bestFit="1" customWidth="1"/>
    <col min="11518" max="11754" width="9" style="1"/>
    <col min="11755" max="11755" width="6.625" style="1" customWidth="1"/>
    <col min="11756" max="11756" width="41" style="1" customWidth="1"/>
    <col min="11757" max="11757" width="7.25" style="1" customWidth="1"/>
    <col min="11758" max="11758" width="8.625" style="1" customWidth="1"/>
    <col min="11759" max="11759" width="4.5" style="1" customWidth="1"/>
    <col min="11760" max="11760" width="13.625" style="1" customWidth="1"/>
    <col min="11761" max="11761" width="6.375" style="1" customWidth="1"/>
    <col min="11762" max="11762" width="2.625" style="1" customWidth="1"/>
    <col min="11763" max="11763" width="4.25" style="1" customWidth="1"/>
    <col min="11764" max="11764" width="13.625" style="1" customWidth="1"/>
    <col min="11765" max="11765" width="23" style="1" customWidth="1"/>
    <col min="11766" max="11771" width="0" style="1" hidden="1" customWidth="1"/>
    <col min="11772" max="11772" width="9" style="1"/>
    <col min="11773" max="11773" width="14" style="1" bestFit="1" customWidth="1"/>
    <col min="11774" max="12010" width="9" style="1"/>
    <col min="12011" max="12011" width="6.625" style="1" customWidth="1"/>
    <col min="12012" max="12012" width="41" style="1" customWidth="1"/>
    <col min="12013" max="12013" width="7.25" style="1" customWidth="1"/>
    <col min="12014" max="12014" width="8.625" style="1" customWidth="1"/>
    <col min="12015" max="12015" width="4.5" style="1" customWidth="1"/>
    <col min="12016" max="12016" width="13.625" style="1" customWidth="1"/>
    <col min="12017" max="12017" width="6.375" style="1" customWidth="1"/>
    <col min="12018" max="12018" width="2.625" style="1" customWidth="1"/>
    <col min="12019" max="12019" width="4.25" style="1" customWidth="1"/>
    <col min="12020" max="12020" width="13.625" style="1" customWidth="1"/>
    <col min="12021" max="12021" width="23" style="1" customWidth="1"/>
    <col min="12022" max="12027" width="0" style="1" hidden="1" customWidth="1"/>
    <col min="12028" max="12028" width="9" style="1"/>
    <col min="12029" max="12029" width="14" style="1" bestFit="1" customWidth="1"/>
    <col min="12030" max="12266" width="9" style="1"/>
    <col min="12267" max="12267" width="6.625" style="1" customWidth="1"/>
    <col min="12268" max="12268" width="41" style="1" customWidth="1"/>
    <col min="12269" max="12269" width="7.25" style="1" customWidth="1"/>
    <col min="12270" max="12270" width="8.625" style="1" customWidth="1"/>
    <col min="12271" max="12271" width="4.5" style="1" customWidth="1"/>
    <col min="12272" max="12272" width="13.625" style="1" customWidth="1"/>
    <col min="12273" max="12273" width="6.375" style="1" customWidth="1"/>
    <col min="12274" max="12274" width="2.625" style="1" customWidth="1"/>
    <col min="12275" max="12275" width="4.25" style="1" customWidth="1"/>
    <col min="12276" max="12276" width="13.625" style="1" customWidth="1"/>
    <col min="12277" max="12277" width="23" style="1" customWidth="1"/>
    <col min="12278" max="12283" width="0" style="1" hidden="1" customWidth="1"/>
    <col min="12284" max="12284" width="9" style="1"/>
    <col min="12285" max="12285" width="14" style="1" bestFit="1" customWidth="1"/>
    <col min="12286" max="12522" width="9" style="1"/>
    <col min="12523" max="12523" width="6.625" style="1" customWidth="1"/>
    <col min="12524" max="12524" width="41" style="1" customWidth="1"/>
    <col min="12525" max="12525" width="7.25" style="1" customWidth="1"/>
    <col min="12526" max="12526" width="8.625" style="1" customWidth="1"/>
    <col min="12527" max="12527" width="4.5" style="1" customWidth="1"/>
    <col min="12528" max="12528" width="13.625" style="1" customWidth="1"/>
    <col min="12529" max="12529" width="6.375" style="1" customWidth="1"/>
    <col min="12530" max="12530" width="2.625" style="1" customWidth="1"/>
    <col min="12531" max="12531" width="4.25" style="1" customWidth="1"/>
    <col min="12532" max="12532" width="13.625" style="1" customWidth="1"/>
    <col min="12533" max="12533" width="23" style="1" customWidth="1"/>
    <col min="12534" max="12539" width="0" style="1" hidden="1" customWidth="1"/>
    <col min="12540" max="12540" width="9" style="1"/>
    <col min="12541" max="12541" width="14" style="1" bestFit="1" customWidth="1"/>
    <col min="12542" max="12778" width="9" style="1"/>
    <col min="12779" max="12779" width="6.625" style="1" customWidth="1"/>
    <col min="12780" max="12780" width="41" style="1" customWidth="1"/>
    <col min="12781" max="12781" width="7.25" style="1" customWidth="1"/>
    <col min="12782" max="12782" width="8.625" style="1" customWidth="1"/>
    <col min="12783" max="12783" width="4.5" style="1" customWidth="1"/>
    <col min="12784" max="12784" width="13.625" style="1" customWidth="1"/>
    <col min="12785" max="12785" width="6.375" style="1" customWidth="1"/>
    <col min="12786" max="12786" width="2.625" style="1" customWidth="1"/>
    <col min="12787" max="12787" width="4.25" style="1" customWidth="1"/>
    <col min="12788" max="12788" width="13.625" style="1" customWidth="1"/>
    <col min="12789" max="12789" width="23" style="1" customWidth="1"/>
    <col min="12790" max="12795" width="0" style="1" hidden="1" customWidth="1"/>
    <col min="12796" max="12796" width="9" style="1"/>
    <col min="12797" max="12797" width="14" style="1" bestFit="1" customWidth="1"/>
    <col min="12798" max="13034" width="9" style="1"/>
    <col min="13035" max="13035" width="6.625" style="1" customWidth="1"/>
    <col min="13036" max="13036" width="41" style="1" customWidth="1"/>
    <col min="13037" max="13037" width="7.25" style="1" customWidth="1"/>
    <col min="13038" max="13038" width="8.625" style="1" customWidth="1"/>
    <col min="13039" max="13039" width="4.5" style="1" customWidth="1"/>
    <col min="13040" max="13040" width="13.625" style="1" customWidth="1"/>
    <col min="13041" max="13041" width="6.375" style="1" customWidth="1"/>
    <col min="13042" max="13042" width="2.625" style="1" customWidth="1"/>
    <col min="13043" max="13043" width="4.25" style="1" customWidth="1"/>
    <col min="13044" max="13044" width="13.625" style="1" customWidth="1"/>
    <col min="13045" max="13045" width="23" style="1" customWidth="1"/>
    <col min="13046" max="13051" width="0" style="1" hidden="1" customWidth="1"/>
    <col min="13052" max="13052" width="9" style="1"/>
    <col min="13053" max="13053" width="14" style="1" bestFit="1" customWidth="1"/>
    <col min="13054" max="13290" width="9" style="1"/>
    <col min="13291" max="13291" width="6.625" style="1" customWidth="1"/>
    <col min="13292" max="13292" width="41" style="1" customWidth="1"/>
    <col min="13293" max="13293" width="7.25" style="1" customWidth="1"/>
    <col min="13294" max="13294" width="8.625" style="1" customWidth="1"/>
    <col min="13295" max="13295" width="4.5" style="1" customWidth="1"/>
    <col min="13296" max="13296" width="13.625" style="1" customWidth="1"/>
    <col min="13297" max="13297" width="6.375" style="1" customWidth="1"/>
    <col min="13298" max="13298" width="2.625" style="1" customWidth="1"/>
    <col min="13299" max="13299" width="4.25" style="1" customWidth="1"/>
    <col min="13300" max="13300" width="13.625" style="1" customWidth="1"/>
    <col min="13301" max="13301" width="23" style="1" customWidth="1"/>
    <col min="13302" max="13307" width="0" style="1" hidden="1" customWidth="1"/>
    <col min="13308" max="13308" width="9" style="1"/>
    <col min="13309" max="13309" width="14" style="1" bestFit="1" customWidth="1"/>
    <col min="13310" max="13546" width="9" style="1"/>
    <col min="13547" max="13547" width="6.625" style="1" customWidth="1"/>
    <col min="13548" max="13548" width="41" style="1" customWidth="1"/>
    <col min="13549" max="13549" width="7.25" style="1" customWidth="1"/>
    <col min="13550" max="13550" width="8.625" style="1" customWidth="1"/>
    <col min="13551" max="13551" width="4.5" style="1" customWidth="1"/>
    <col min="13552" max="13552" width="13.625" style="1" customWidth="1"/>
    <col min="13553" max="13553" width="6.375" style="1" customWidth="1"/>
    <col min="13554" max="13554" width="2.625" style="1" customWidth="1"/>
    <col min="13555" max="13555" width="4.25" style="1" customWidth="1"/>
    <col min="13556" max="13556" width="13.625" style="1" customWidth="1"/>
    <col min="13557" max="13557" width="23" style="1" customWidth="1"/>
    <col min="13558" max="13563" width="0" style="1" hidden="1" customWidth="1"/>
    <col min="13564" max="13564" width="9" style="1"/>
    <col min="13565" max="13565" width="14" style="1" bestFit="1" customWidth="1"/>
    <col min="13566" max="13802" width="9" style="1"/>
    <col min="13803" max="13803" width="6.625" style="1" customWidth="1"/>
    <col min="13804" max="13804" width="41" style="1" customWidth="1"/>
    <col min="13805" max="13805" width="7.25" style="1" customWidth="1"/>
    <col min="13806" max="13806" width="8.625" style="1" customWidth="1"/>
    <col min="13807" max="13807" width="4.5" style="1" customWidth="1"/>
    <col min="13808" max="13808" width="13.625" style="1" customWidth="1"/>
    <col min="13809" max="13809" width="6.375" style="1" customWidth="1"/>
    <col min="13810" max="13810" width="2.625" style="1" customWidth="1"/>
    <col min="13811" max="13811" width="4.25" style="1" customWidth="1"/>
    <col min="13812" max="13812" width="13.625" style="1" customWidth="1"/>
    <col min="13813" max="13813" width="23" style="1" customWidth="1"/>
    <col min="13814" max="13819" width="0" style="1" hidden="1" customWidth="1"/>
    <col min="13820" max="13820" width="9" style="1"/>
    <col min="13821" max="13821" width="14" style="1" bestFit="1" customWidth="1"/>
    <col min="13822" max="14058" width="9" style="1"/>
    <col min="14059" max="14059" width="6.625" style="1" customWidth="1"/>
    <col min="14060" max="14060" width="41" style="1" customWidth="1"/>
    <col min="14061" max="14061" width="7.25" style="1" customWidth="1"/>
    <col min="14062" max="14062" width="8.625" style="1" customWidth="1"/>
    <col min="14063" max="14063" width="4.5" style="1" customWidth="1"/>
    <col min="14064" max="14064" width="13.625" style="1" customWidth="1"/>
    <col min="14065" max="14065" width="6.375" style="1" customWidth="1"/>
    <col min="14066" max="14066" width="2.625" style="1" customWidth="1"/>
    <col min="14067" max="14067" width="4.25" style="1" customWidth="1"/>
    <col min="14068" max="14068" width="13.625" style="1" customWidth="1"/>
    <col min="14069" max="14069" width="23" style="1" customWidth="1"/>
    <col min="14070" max="14075" width="0" style="1" hidden="1" customWidth="1"/>
    <col min="14076" max="14076" width="9" style="1"/>
    <col min="14077" max="14077" width="14" style="1" bestFit="1" customWidth="1"/>
    <col min="14078" max="14314" width="9" style="1"/>
    <col min="14315" max="14315" width="6.625" style="1" customWidth="1"/>
    <col min="14316" max="14316" width="41" style="1" customWidth="1"/>
    <col min="14317" max="14317" width="7.25" style="1" customWidth="1"/>
    <col min="14318" max="14318" width="8.625" style="1" customWidth="1"/>
    <col min="14319" max="14319" width="4.5" style="1" customWidth="1"/>
    <col min="14320" max="14320" width="13.625" style="1" customWidth="1"/>
    <col min="14321" max="14321" width="6.375" style="1" customWidth="1"/>
    <col min="14322" max="14322" width="2.625" style="1" customWidth="1"/>
    <col min="14323" max="14323" width="4.25" style="1" customWidth="1"/>
    <col min="14324" max="14324" width="13.625" style="1" customWidth="1"/>
    <col min="14325" max="14325" width="23" style="1" customWidth="1"/>
    <col min="14326" max="14331" width="0" style="1" hidden="1" customWidth="1"/>
    <col min="14332" max="14332" width="9" style="1"/>
    <col min="14333" max="14333" width="14" style="1" bestFit="1" customWidth="1"/>
    <col min="14334" max="14570" width="9" style="1"/>
    <col min="14571" max="14571" width="6.625" style="1" customWidth="1"/>
    <col min="14572" max="14572" width="41" style="1" customWidth="1"/>
    <col min="14573" max="14573" width="7.25" style="1" customWidth="1"/>
    <col min="14574" max="14574" width="8.625" style="1" customWidth="1"/>
    <col min="14575" max="14575" width="4.5" style="1" customWidth="1"/>
    <col min="14576" max="14576" width="13.625" style="1" customWidth="1"/>
    <col min="14577" max="14577" width="6.375" style="1" customWidth="1"/>
    <col min="14578" max="14578" width="2.625" style="1" customWidth="1"/>
    <col min="14579" max="14579" width="4.25" style="1" customWidth="1"/>
    <col min="14580" max="14580" width="13.625" style="1" customWidth="1"/>
    <col min="14581" max="14581" width="23" style="1" customWidth="1"/>
    <col min="14582" max="14587" width="0" style="1" hidden="1" customWidth="1"/>
    <col min="14588" max="14588" width="9" style="1"/>
    <col min="14589" max="14589" width="14" style="1" bestFit="1" customWidth="1"/>
    <col min="14590" max="14826" width="9" style="1"/>
    <col min="14827" max="14827" width="6.625" style="1" customWidth="1"/>
    <col min="14828" max="14828" width="41" style="1" customWidth="1"/>
    <col min="14829" max="14829" width="7.25" style="1" customWidth="1"/>
    <col min="14830" max="14830" width="8.625" style="1" customWidth="1"/>
    <col min="14831" max="14831" width="4.5" style="1" customWidth="1"/>
    <col min="14832" max="14832" width="13.625" style="1" customWidth="1"/>
    <col min="14833" max="14833" width="6.375" style="1" customWidth="1"/>
    <col min="14834" max="14834" width="2.625" style="1" customWidth="1"/>
    <col min="14835" max="14835" width="4.25" style="1" customWidth="1"/>
    <col min="14836" max="14836" width="13.625" style="1" customWidth="1"/>
    <col min="14837" max="14837" width="23" style="1" customWidth="1"/>
    <col min="14838" max="14843" width="0" style="1" hidden="1" customWidth="1"/>
    <col min="14844" max="14844" width="9" style="1"/>
    <col min="14845" max="14845" width="14" style="1" bestFit="1" customWidth="1"/>
    <col min="14846" max="15082" width="9" style="1"/>
    <col min="15083" max="15083" width="6.625" style="1" customWidth="1"/>
    <col min="15084" max="15084" width="41" style="1" customWidth="1"/>
    <col min="15085" max="15085" width="7.25" style="1" customWidth="1"/>
    <col min="15086" max="15086" width="8.625" style="1" customWidth="1"/>
    <col min="15087" max="15087" width="4.5" style="1" customWidth="1"/>
    <col min="15088" max="15088" width="13.625" style="1" customWidth="1"/>
    <col min="15089" max="15089" width="6.375" style="1" customWidth="1"/>
    <col min="15090" max="15090" width="2.625" style="1" customWidth="1"/>
    <col min="15091" max="15091" width="4.25" style="1" customWidth="1"/>
    <col min="15092" max="15092" width="13.625" style="1" customWidth="1"/>
    <col min="15093" max="15093" width="23" style="1" customWidth="1"/>
    <col min="15094" max="15099" width="0" style="1" hidden="1" customWidth="1"/>
    <col min="15100" max="15100" width="9" style="1"/>
    <col min="15101" max="15101" width="14" style="1" bestFit="1" customWidth="1"/>
    <col min="15102" max="15338" width="9" style="1"/>
    <col min="15339" max="15339" width="6.625" style="1" customWidth="1"/>
    <col min="15340" max="15340" width="41" style="1" customWidth="1"/>
    <col min="15341" max="15341" width="7.25" style="1" customWidth="1"/>
    <col min="15342" max="15342" width="8.625" style="1" customWidth="1"/>
    <col min="15343" max="15343" width="4.5" style="1" customWidth="1"/>
    <col min="15344" max="15344" width="13.625" style="1" customWidth="1"/>
    <col min="15345" max="15345" width="6.375" style="1" customWidth="1"/>
    <col min="15346" max="15346" width="2.625" style="1" customWidth="1"/>
    <col min="15347" max="15347" width="4.25" style="1" customWidth="1"/>
    <col min="15348" max="15348" width="13.625" style="1" customWidth="1"/>
    <col min="15349" max="15349" width="23" style="1" customWidth="1"/>
    <col min="15350" max="15355" width="0" style="1" hidden="1" customWidth="1"/>
    <col min="15356" max="15356" width="9" style="1"/>
    <col min="15357" max="15357" width="14" style="1" bestFit="1" customWidth="1"/>
    <col min="15358" max="15594" width="9" style="1"/>
    <col min="15595" max="15595" width="6.625" style="1" customWidth="1"/>
    <col min="15596" max="15596" width="41" style="1" customWidth="1"/>
    <col min="15597" max="15597" width="7.25" style="1" customWidth="1"/>
    <col min="15598" max="15598" width="8.625" style="1" customWidth="1"/>
    <col min="15599" max="15599" width="4.5" style="1" customWidth="1"/>
    <col min="15600" max="15600" width="13.625" style="1" customWidth="1"/>
    <col min="15601" max="15601" width="6.375" style="1" customWidth="1"/>
    <col min="15602" max="15602" width="2.625" style="1" customWidth="1"/>
    <col min="15603" max="15603" width="4.25" style="1" customWidth="1"/>
    <col min="15604" max="15604" width="13.625" style="1" customWidth="1"/>
    <col min="15605" max="15605" width="23" style="1" customWidth="1"/>
    <col min="15606" max="15611" width="0" style="1" hidden="1" customWidth="1"/>
    <col min="15612" max="15612" width="9" style="1"/>
    <col min="15613" max="15613" width="14" style="1" bestFit="1" customWidth="1"/>
    <col min="15614" max="15850" width="9" style="1"/>
    <col min="15851" max="15851" width="6.625" style="1" customWidth="1"/>
    <col min="15852" max="15852" width="41" style="1" customWidth="1"/>
    <col min="15853" max="15853" width="7.25" style="1" customWidth="1"/>
    <col min="15854" max="15854" width="8.625" style="1" customWidth="1"/>
    <col min="15855" max="15855" width="4.5" style="1" customWidth="1"/>
    <col min="15856" max="15856" width="13.625" style="1" customWidth="1"/>
    <col min="15857" max="15857" width="6.375" style="1" customWidth="1"/>
    <col min="15858" max="15858" width="2.625" style="1" customWidth="1"/>
    <col min="15859" max="15859" width="4.25" style="1" customWidth="1"/>
    <col min="15860" max="15860" width="13.625" style="1" customWidth="1"/>
    <col min="15861" max="15861" width="23" style="1" customWidth="1"/>
    <col min="15862" max="15867" width="0" style="1" hidden="1" customWidth="1"/>
    <col min="15868" max="15868" width="9" style="1"/>
    <col min="15869" max="15869" width="14" style="1" bestFit="1" customWidth="1"/>
    <col min="15870" max="16106" width="9" style="1"/>
    <col min="16107" max="16107" width="6.625" style="1" customWidth="1"/>
    <col min="16108" max="16108" width="41" style="1" customWidth="1"/>
    <col min="16109" max="16109" width="7.25" style="1" customWidth="1"/>
    <col min="16110" max="16110" width="8.625" style="1" customWidth="1"/>
    <col min="16111" max="16111" width="4.5" style="1" customWidth="1"/>
    <col min="16112" max="16112" width="13.625" style="1" customWidth="1"/>
    <col min="16113" max="16113" width="6.375" style="1" customWidth="1"/>
    <col min="16114" max="16114" width="2.625" style="1" customWidth="1"/>
    <col min="16115" max="16115" width="4.25" style="1" customWidth="1"/>
    <col min="16116" max="16116" width="13.625" style="1" customWidth="1"/>
    <col min="16117" max="16117" width="23" style="1" customWidth="1"/>
    <col min="16118" max="16123" width="0" style="1" hidden="1" customWidth="1"/>
    <col min="16124" max="16124" width="9" style="1"/>
    <col min="16125" max="16125" width="14" style="1" bestFit="1" customWidth="1"/>
    <col min="16126" max="16384" width="9" style="1"/>
  </cols>
  <sheetData>
    <row r="1" spans="1:9" s="32" customFormat="1" ht="21" customHeight="1">
      <c r="A1" s="424" t="s">
        <v>121</v>
      </c>
      <c r="B1" s="424"/>
      <c r="C1" s="424"/>
      <c r="D1" s="424"/>
      <c r="E1" s="424"/>
      <c r="F1" s="424"/>
      <c r="G1" s="112"/>
      <c r="H1" s="112"/>
      <c r="I1" s="112"/>
    </row>
    <row r="2" spans="1:9" s="32" customFormat="1" ht="33.75" customHeight="1">
      <c r="A2" s="392" t="str">
        <f>Bìa!A12</f>
        <v>ĐỒ ÁN: QUY HOẠCH CHUNG XÂY DỰNG XÃ CHÂU SƠN, TỈNH LẠNG SƠN ĐẾN NĂM 2045, TỶ LỆ 1/10.000</v>
      </c>
      <c r="B2" s="392"/>
      <c r="C2" s="392"/>
      <c r="D2" s="392"/>
      <c r="E2" s="392"/>
      <c r="F2" s="392"/>
    </row>
    <row r="3" spans="1:9" s="33" customFormat="1" ht="15" customHeight="1"/>
    <row r="4" spans="1:9" s="35" customFormat="1" ht="53.25" customHeight="1">
      <c r="A4" s="30" t="s">
        <v>123</v>
      </c>
      <c r="B4" s="30" t="s">
        <v>350</v>
      </c>
      <c r="C4" s="30" t="s">
        <v>351</v>
      </c>
      <c r="D4" s="30" t="s">
        <v>122</v>
      </c>
      <c r="E4" s="30" t="s">
        <v>110</v>
      </c>
      <c r="F4" s="30" t="s">
        <v>124</v>
      </c>
    </row>
    <row r="5" spans="1:9" s="35" customFormat="1" ht="36.75" customHeight="1">
      <c r="A5" s="110">
        <v>30578</v>
      </c>
      <c r="B5" s="111">
        <v>10120</v>
      </c>
      <c r="C5" s="111">
        <f>'Nội suy'!D9*1000000</f>
        <v>268912000.00000006</v>
      </c>
      <c r="D5" s="111">
        <v>0</v>
      </c>
      <c r="E5" s="111">
        <f>(C5+D5)*0.08</f>
        <v>21512960.000000004</v>
      </c>
      <c r="F5" s="113">
        <f>SUM(C5:E5)*0.5</f>
        <v>145212480.00000003</v>
      </c>
    </row>
    <row r="6" spans="1:9" s="35" customFormat="1" ht="21" customHeight="1">
      <c r="C6" s="9"/>
      <c r="D6" s="9"/>
      <c r="E6" s="9"/>
    </row>
    <row r="7" spans="1:9" s="35" customFormat="1" ht="21" customHeight="1">
      <c r="C7" s="9"/>
      <c r="D7" s="9"/>
      <c r="E7" s="9"/>
    </row>
    <row r="8" spans="1:9" s="42" customFormat="1" ht="21" customHeight="1">
      <c r="A8" s="85"/>
      <c r="B8" s="85"/>
      <c r="C8" s="87"/>
      <c r="D8" s="87"/>
      <c r="E8" s="87"/>
    </row>
    <row r="9" spans="1:9" s="35" customFormat="1">
      <c r="B9" s="85"/>
      <c r="C9" s="9"/>
      <c r="D9" s="9"/>
      <c r="E9" s="9"/>
    </row>
    <row r="10" spans="1:9" s="35" customFormat="1">
      <c r="B10" s="85"/>
      <c r="C10" s="9"/>
      <c r="D10" s="9"/>
      <c r="E10" s="9"/>
    </row>
    <row r="11" spans="1:9" s="35" customFormat="1">
      <c r="B11" s="89"/>
      <c r="C11" s="9"/>
      <c r="D11" s="9"/>
      <c r="E11" s="9"/>
    </row>
    <row r="12" spans="1:9" s="35" customFormat="1">
      <c r="C12" s="9"/>
      <c r="D12" s="9"/>
      <c r="E12" s="9"/>
    </row>
    <row r="13" spans="1:9" s="35" customFormat="1">
      <c r="C13" s="9"/>
      <c r="D13" s="9"/>
      <c r="E13" s="9"/>
    </row>
    <row r="14" spans="1:9" s="35" customFormat="1">
      <c r="A14" s="89"/>
      <c r="B14" s="89"/>
      <c r="C14" s="9"/>
      <c r="D14" s="9"/>
      <c r="E14" s="9"/>
    </row>
    <row r="15" spans="1:9" s="35" customFormat="1">
      <c r="A15" s="89"/>
      <c r="B15" s="89"/>
      <c r="C15" s="89"/>
      <c r="D15" s="89"/>
      <c r="E15" s="89"/>
      <c r="F15" s="89"/>
    </row>
    <row r="16" spans="1:9">
      <c r="A16" s="90"/>
      <c r="B16" s="90"/>
      <c r="C16" s="89"/>
      <c r="D16" s="89"/>
      <c r="E16" s="89"/>
      <c r="F16" s="89"/>
    </row>
  </sheetData>
  <mergeCells count="2">
    <mergeCell ref="A1:F1"/>
    <mergeCell ref="A2:F2"/>
  </mergeCells>
  <printOptions horizontalCentered="1"/>
  <pageMargins left="0.78740157480314965" right="0.39370078740157483" top="0.39370078740157483" bottom="0.39370078740157483" header="0.19685039370078741" footer="0.19685039370078741"/>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topLeftCell="A10" zoomScale="85" zoomScaleNormal="85" workbookViewId="0">
      <selection activeCell="F17" sqref="F17"/>
    </sheetView>
  </sheetViews>
  <sheetFormatPr defaultColWidth="9" defaultRowHeight="18.75"/>
  <cols>
    <col min="1" max="1" width="7.25" style="32" customWidth="1"/>
    <col min="2" max="2" width="32.375" style="32" customWidth="1"/>
    <col min="3" max="3" width="12.5" style="32" customWidth="1"/>
    <col min="4" max="4" width="14" style="32" customWidth="1"/>
    <col min="5" max="5" width="20.5" style="167" customWidth="1"/>
    <col min="6" max="6" width="30.125" style="167" customWidth="1"/>
    <col min="7" max="7" width="9" style="163"/>
    <col min="8" max="8" width="11.375" style="164" bestFit="1" customWidth="1"/>
    <col min="9" max="16384" width="9" style="32"/>
  </cols>
  <sheetData>
    <row r="1" spans="1:8" ht="22.5">
      <c r="A1" s="436" t="s">
        <v>353</v>
      </c>
      <c r="B1" s="436"/>
      <c r="C1" s="436"/>
      <c r="D1" s="436"/>
      <c r="E1" s="436"/>
      <c r="F1" s="436"/>
    </row>
    <row r="2" spans="1:8" ht="29.25" customHeight="1">
      <c r="A2" s="437" t="str">
        <f>Bìa!A12</f>
        <v>ĐỒ ÁN: QUY HOẠCH CHUNG XÂY DỰNG XÃ CHÂU SƠN, TỈNH LẠNG SƠN ĐẾN NĂM 2045, TỶ LỆ 1/10.000</v>
      </c>
      <c r="B2" s="437"/>
      <c r="C2" s="437"/>
      <c r="D2" s="437"/>
      <c r="E2" s="437"/>
      <c r="F2" s="437"/>
    </row>
    <row r="3" spans="1:8" ht="37.5">
      <c r="A3" s="168" t="s">
        <v>0</v>
      </c>
      <c r="B3" s="168" t="s">
        <v>174</v>
      </c>
      <c r="C3" s="168" t="s">
        <v>175</v>
      </c>
      <c r="D3" s="168" t="s">
        <v>176</v>
      </c>
      <c r="E3" s="168" t="s">
        <v>177</v>
      </c>
      <c r="F3" s="168" t="s">
        <v>178</v>
      </c>
      <c r="H3" s="164">
        <v>46092</v>
      </c>
    </row>
    <row r="4" spans="1:8" ht="18.75" customHeight="1">
      <c r="A4" s="284" t="s">
        <v>29</v>
      </c>
      <c r="B4" s="285" t="s">
        <v>236</v>
      </c>
      <c r="C4" s="286"/>
      <c r="D4" s="286"/>
      <c r="E4" s="286"/>
      <c r="F4" s="286"/>
      <c r="H4" s="164">
        <f>H3-15</f>
        <v>46077</v>
      </c>
    </row>
    <row r="5" spans="1:8" ht="56.25">
      <c r="A5" s="158" t="s">
        <v>179</v>
      </c>
      <c r="B5" s="159" t="s">
        <v>180</v>
      </c>
      <c r="C5" s="158" t="s">
        <v>188</v>
      </c>
      <c r="D5" s="158" t="s">
        <v>365</v>
      </c>
      <c r="E5" s="165" t="s">
        <v>181</v>
      </c>
      <c r="F5" s="165" t="s">
        <v>354</v>
      </c>
      <c r="G5" s="163">
        <v>15</v>
      </c>
      <c r="H5" s="164">
        <f t="shared" ref="H5:H14" si="0">G5+H4</f>
        <v>46092</v>
      </c>
    </row>
    <row r="6" spans="1:8" ht="37.5">
      <c r="A6" s="158" t="s">
        <v>182</v>
      </c>
      <c r="B6" s="159" t="s">
        <v>204</v>
      </c>
      <c r="C6" s="158" t="s">
        <v>191</v>
      </c>
      <c r="D6" s="158" t="s">
        <v>365</v>
      </c>
      <c r="E6" s="165" t="s">
        <v>181</v>
      </c>
      <c r="F6" s="165"/>
      <c r="G6" s="163">
        <v>5</v>
      </c>
      <c r="H6" s="164">
        <f t="shared" si="0"/>
        <v>46097</v>
      </c>
    </row>
    <row r="7" spans="1:8" ht="75">
      <c r="A7" s="158" t="s">
        <v>184</v>
      </c>
      <c r="B7" s="159" t="s">
        <v>207</v>
      </c>
      <c r="C7" s="158" t="s">
        <v>191</v>
      </c>
      <c r="D7" s="158" t="s">
        <v>365</v>
      </c>
      <c r="E7" s="165" t="s">
        <v>181</v>
      </c>
      <c r="F7" s="165"/>
      <c r="G7" s="163">
        <v>5</v>
      </c>
      <c r="H7" s="164">
        <f t="shared" si="0"/>
        <v>46102</v>
      </c>
    </row>
    <row r="8" spans="1:8" ht="56.25">
      <c r="A8" s="158" t="s">
        <v>185</v>
      </c>
      <c r="B8" s="159" t="s">
        <v>211</v>
      </c>
      <c r="C8" s="158" t="s">
        <v>197</v>
      </c>
      <c r="D8" s="158" t="s">
        <v>366</v>
      </c>
      <c r="E8" s="165" t="s">
        <v>214</v>
      </c>
      <c r="F8" s="165" t="s">
        <v>355</v>
      </c>
      <c r="G8" s="163">
        <v>30</v>
      </c>
      <c r="H8" s="164">
        <f t="shared" si="0"/>
        <v>46132</v>
      </c>
    </row>
    <row r="9" spans="1:8" ht="75">
      <c r="A9" s="158" t="s">
        <v>187</v>
      </c>
      <c r="B9" s="159" t="s">
        <v>221</v>
      </c>
      <c r="C9" s="158" t="s">
        <v>206</v>
      </c>
      <c r="D9" s="158" t="s">
        <v>366</v>
      </c>
      <c r="E9" s="165" t="s">
        <v>181</v>
      </c>
      <c r="F9" s="165" t="s">
        <v>356</v>
      </c>
      <c r="G9" s="163">
        <f>7+2</f>
        <v>9</v>
      </c>
      <c r="H9" s="164">
        <f t="shared" si="0"/>
        <v>46141</v>
      </c>
    </row>
    <row r="10" spans="1:8" ht="93.75">
      <c r="A10" s="158" t="s">
        <v>190</v>
      </c>
      <c r="B10" s="159" t="s">
        <v>220</v>
      </c>
      <c r="C10" s="158" t="s">
        <v>186</v>
      </c>
      <c r="D10" s="158" t="s">
        <v>217</v>
      </c>
      <c r="E10" s="165" t="s">
        <v>229</v>
      </c>
      <c r="F10" s="165" t="s">
        <v>181</v>
      </c>
      <c r="G10" s="163">
        <v>7</v>
      </c>
      <c r="H10" s="164">
        <f t="shared" si="0"/>
        <v>46148</v>
      </c>
    </row>
    <row r="11" spans="1:8" ht="37.5">
      <c r="A11" s="158" t="s">
        <v>193</v>
      </c>
      <c r="B11" s="159" t="s">
        <v>213</v>
      </c>
      <c r="C11" s="158" t="s">
        <v>205</v>
      </c>
      <c r="D11" s="158" t="s">
        <v>217</v>
      </c>
      <c r="E11" s="165" t="s">
        <v>354</v>
      </c>
      <c r="F11" s="165" t="s">
        <v>215</v>
      </c>
      <c r="G11" s="163">
        <v>2</v>
      </c>
      <c r="H11" s="164">
        <f t="shared" si="0"/>
        <v>46150</v>
      </c>
    </row>
    <row r="12" spans="1:8" ht="56.25">
      <c r="A12" s="158" t="s">
        <v>199</v>
      </c>
      <c r="B12" s="159" t="s">
        <v>231</v>
      </c>
      <c r="C12" s="158" t="s">
        <v>188</v>
      </c>
      <c r="D12" s="158" t="s">
        <v>217</v>
      </c>
      <c r="E12" s="165" t="s">
        <v>189</v>
      </c>
      <c r="F12" s="165" t="s">
        <v>357</v>
      </c>
      <c r="G12" s="163">
        <v>15</v>
      </c>
      <c r="H12" s="164">
        <f t="shared" si="0"/>
        <v>46165</v>
      </c>
    </row>
    <row r="13" spans="1:8" ht="93.75">
      <c r="A13" s="158" t="s">
        <v>201</v>
      </c>
      <c r="B13" s="159" t="s">
        <v>234</v>
      </c>
      <c r="C13" s="158" t="s">
        <v>191</v>
      </c>
      <c r="D13" s="158" t="s">
        <v>217</v>
      </c>
      <c r="E13" s="165" t="s">
        <v>192</v>
      </c>
      <c r="F13" s="165" t="s">
        <v>358</v>
      </c>
      <c r="G13" s="163">
        <v>5</v>
      </c>
      <c r="H13" s="164">
        <f t="shared" si="0"/>
        <v>46170</v>
      </c>
    </row>
    <row r="14" spans="1:8" ht="56.25">
      <c r="A14" s="158" t="s">
        <v>203</v>
      </c>
      <c r="B14" s="159" t="s">
        <v>218</v>
      </c>
      <c r="C14" s="158" t="s">
        <v>191</v>
      </c>
      <c r="D14" s="158" t="s">
        <v>239</v>
      </c>
      <c r="E14" s="165" t="s">
        <v>194</v>
      </c>
      <c r="F14" s="165" t="s">
        <v>359</v>
      </c>
      <c r="G14" s="163">
        <v>5</v>
      </c>
      <c r="H14" s="164">
        <f t="shared" si="0"/>
        <v>46175</v>
      </c>
    </row>
    <row r="15" spans="1:8">
      <c r="A15" s="283" t="s">
        <v>30</v>
      </c>
      <c r="B15" s="435" t="s">
        <v>237</v>
      </c>
      <c r="C15" s="435"/>
      <c r="D15" s="435"/>
      <c r="E15" s="435"/>
      <c r="F15" s="435"/>
    </row>
    <row r="16" spans="1:8" ht="37.5">
      <c r="A16" s="158" t="s">
        <v>179</v>
      </c>
      <c r="B16" s="159" t="s">
        <v>195</v>
      </c>
      <c r="C16" s="158" t="s">
        <v>191</v>
      </c>
      <c r="D16" s="158" t="s">
        <v>239</v>
      </c>
      <c r="E16" s="165" t="s">
        <v>181</v>
      </c>
      <c r="F16" s="165"/>
      <c r="G16" s="163">
        <v>5</v>
      </c>
      <c r="H16" s="164">
        <f>G16+H14</f>
        <v>46180</v>
      </c>
    </row>
    <row r="17" spans="1:8" ht="75">
      <c r="A17" s="158" t="s">
        <v>182</v>
      </c>
      <c r="B17" s="160" t="s">
        <v>219</v>
      </c>
      <c r="C17" s="158" t="s">
        <v>186</v>
      </c>
      <c r="D17" s="158" t="s">
        <v>239</v>
      </c>
      <c r="E17" s="165" t="s">
        <v>181</v>
      </c>
      <c r="F17" s="165" t="s">
        <v>208</v>
      </c>
      <c r="G17" s="163">
        <v>7</v>
      </c>
      <c r="H17" s="164">
        <f>G17+H16</f>
        <v>46187</v>
      </c>
    </row>
    <row r="18" spans="1:8" ht="56.25">
      <c r="A18" s="158" t="s">
        <v>184</v>
      </c>
      <c r="B18" s="159" t="s">
        <v>196</v>
      </c>
      <c r="C18" s="158" t="s">
        <v>238</v>
      </c>
      <c r="D18" s="158" t="s">
        <v>367</v>
      </c>
      <c r="E18" s="165" t="s">
        <v>228</v>
      </c>
      <c r="F18" s="165" t="s">
        <v>360</v>
      </c>
      <c r="G18" s="163">
        <f>9*30</f>
        <v>270</v>
      </c>
      <c r="H18" s="164">
        <f>G18+H17</f>
        <v>46457</v>
      </c>
    </row>
    <row r="19" spans="1:8" ht="75">
      <c r="A19" s="158" t="s">
        <v>185</v>
      </c>
      <c r="B19" s="159" t="s">
        <v>223</v>
      </c>
      <c r="C19" s="158" t="s">
        <v>206</v>
      </c>
      <c r="D19" s="158" t="s">
        <v>367</v>
      </c>
      <c r="E19" s="165" t="s">
        <v>181</v>
      </c>
      <c r="F19" s="165" t="s">
        <v>361</v>
      </c>
      <c r="G19" s="163">
        <v>7</v>
      </c>
      <c r="H19" s="164">
        <f>G19+H18+2</f>
        <v>46466</v>
      </c>
    </row>
    <row r="20" spans="1:8" ht="93.75">
      <c r="A20" s="158" t="s">
        <v>187</v>
      </c>
      <c r="B20" s="159" t="s">
        <v>222</v>
      </c>
      <c r="C20" s="158" t="s">
        <v>186</v>
      </c>
      <c r="D20" s="158" t="s">
        <v>367</v>
      </c>
      <c r="E20" s="165" t="s">
        <v>228</v>
      </c>
      <c r="F20" s="165" t="s">
        <v>181</v>
      </c>
      <c r="G20" s="163">
        <v>7</v>
      </c>
      <c r="H20" s="164">
        <f>G20+H19</f>
        <v>46473</v>
      </c>
    </row>
    <row r="21" spans="1:8" ht="56.25">
      <c r="A21" s="158" t="s">
        <v>190</v>
      </c>
      <c r="B21" s="159" t="s">
        <v>209</v>
      </c>
      <c r="C21" s="158" t="s">
        <v>197</v>
      </c>
      <c r="D21" s="158" t="s">
        <v>368</v>
      </c>
      <c r="E21" s="165" t="s">
        <v>181</v>
      </c>
      <c r="F21" s="165" t="s">
        <v>362</v>
      </c>
      <c r="G21" s="163">
        <v>30</v>
      </c>
      <c r="H21" s="164">
        <f t="shared" ref="H21:H28" si="1">G21+H20</f>
        <v>46503</v>
      </c>
    </row>
    <row r="22" spans="1:8" ht="37.5">
      <c r="A22" s="158" t="s">
        <v>193</v>
      </c>
      <c r="B22" s="159" t="s">
        <v>210</v>
      </c>
      <c r="C22" s="158" t="s">
        <v>183</v>
      </c>
      <c r="D22" s="158" t="s">
        <v>334</v>
      </c>
      <c r="E22" s="165" t="s">
        <v>228</v>
      </c>
      <c r="F22" s="165" t="s">
        <v>181</v>
      </c>
      <c r="G22" s="163">
        <v>10</v>
      </c>
      <c r="H22" s="164">
        <f t="shared" si="1"/>
        <v>46513</v>
      </c>
    </row>
    <row r="23" spans="1:8" ht="37.5">
      <c r="A23" s="158" t="s">
        <v>199</v>
      </c>
      <c r="B23" s="159" t="s">
        <v>224</v>
      </c>
      <c r="C23" s="158" t="s">
        <v>205</v>
      </c>
      <c r="D23" s="158" t="s">
        <v>334</v>
      </c>
      <c r="E23" s="165" t="s">
        <v>354</v>
      </c>
      <c r="F23" s="165" t="s">
        <v>215</v>
      </c>
      <c r="G23" s="163">
        <v>2</v>
      </c>
      <c r="H23" s="164">
        <f>G23+H22</f>
        <v>46515</v>
      </c>
    </row>
    <row r="24" spans="1:8" ht="37.5">
      <c r="A24" s="158" t="s">
        <v>201</v>
      </c>
      <c r="B24" s="159" t="s">
        <v>232</v>
      </c>
      <c r="C24" s="158" t="s">
        <v>197</v>
      </c>
      <c r="D24" s="158" t="s">
        <v>335</v>
      </c>
      <c r="E24" s="165" t="s">
        <v>198</v>
      </c>
      <c r="F24" s="165" t="s">
        <v>363</v>
      </c>
      <c r="G24" s="163">
        <v>30</v>
      </c>
      <c r="H24" s="164">
        <f>G24+H23</f>
        <v>46545</v>
      </c>
    </row>
    <row r="25" spans="1:8" ht="37.5">
      <c r="A25" s="158" t="s">
        <v>203</v>
      </c>
      <c r="B25" s="159" t="s">
        <v>230</v>
      </c>
      <c r="C25" s="158" t="s">
        <v>191</v>
      </c>
      <c r="D25" s="158" t="s">
        <v>335</v>
      </c>
      <c r="E25" s="165" t="s">
        <v>200</v>
      </c>
      <c r="F25" s="165" t="s">
        <v>363</v>
      </c>
      <c r="G25" s="163">
        <v>5</v>
      </c>
      <c r="H25" s="164">
        <f t="shared" si="1"/>
        <v>46550</v>
      </c>
    </row>
    <row r="26" spans="1:8" ht="56.25">
      <c r="A26" s="158" t="s">
        <v>212</v>
      </c>
      <c r="B26" s="159" t="s">
        <v>227</v>
      </c>
      <c r="C26" s="158" t="s">
        <v>183</v>
      </c>
      <c r="D26" s="158" t="s">
        <v>335</v>
      </c>
      <c r="E26" s="165" t="s">
        <v>228</v>
      </c>
      <c r="F26" s="165" t="s">
        <v>181</v>
      </c>
      <c r="G26" s="163">
        <v>10</v>
      </c>
      <c r="H26" s="164">
        <f t="shared" ref="H26:H27" si="2">G26+H25</f>
        <v>46560</v>
      </c>
    </row>
    <row r="27" spans="1:8" ht="56.25">
      <c r="A27" s="158" t="s">
        <v>216</v>
      </c>
      <c r="B27" s="159" t="s">
        <v>233</v>
      </c>
      <c r="C27" s="158" t="s">
        <v>188</v>
      </c>
      <c r="D27" s="158" t="s">
        <v>240</v>
      </c>
      <c r="E27" s="165" t="s">
        <v>202</v>
      </c>
      <c r="F27" s="165" t="s">
        <v>364</v>
      </c>
      <c r="G27" s="163">
        <v>15</v>
      </c>
      <c r="H27" s="164">
        <f t="shared" si="2"/>
        <v>46575</v>
      </c>
    </row>
    <row r="28" spans="1:8" ht="37.5">
      <c r="A28" s="161" t="s">
        <v>225</v>
      </c>
      <c r="B28" s="162" t="s">
        <v>226</v>
      </c>
      <c r="C28" s="161" t="s">
        <v>188</v>
      </c>
      <c r="D28" s="161" t="s">
        <v>240</v>
      </c>
      <c r="E28" s="166" t="s">
        <v>181</v>
      </c>
      <c r="F28" s="166" t="s">
        <v>363</v>
      </c>
      <c r="G28" s="163">
        <v>15</v>
      </c>
      <c r="H28" s="164">
        <f t="shared" si="1"/>
        <v>46590</v>
      </c>
    </row>
  </sheetData>
  <mergeCells count="3">
    <mergeCell ref="B15:F15"/>
    <mergeCell ref="A1:F1"/>
    <mergeCell ref="A2:F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vt:i4>
      </vt:variant>
    </vt:vector>
  </HeadingPairs>
  <TitlesOfParts>
    <vt:vector size="26" baseType="lpstr">
      <vt:lpstr>Bìa</vt:lpstr>
      <vt:lpstr>Thuyết minh</vt:lpstr>
      <vt:lpstr>Tổng hợp</vt:lpstr>
      <vt:lpstr>Bảng tiến độ CG</vt:lpstr>
      <vt:lpstr>1- Khảo sát ĐH</vt:lpstr>
      <vt:lpstr>Th.minh QHSX+SDĐ</vt:lpstr>
      <vt:lpstr>2- Chi phí QHSX+SDĐ</vt:lpstr>
      <vt:lpstr>Lương CG</vt:lpstr>
      <vt:lpstr>CP khác</vt:lpstr>
      <vt:lpstr>3- Lấy ý kiến QH</vt:lpstr>
      <vt:lpstr>4- Công bố QH</vt:lpstr>
      <vt:lpstr>Nội suy</vt:lpstr>
      <vt:lpstr>Căn cứ lập</vt:lpstr>
      <vt:lpstr>Kế hoạch</vt:lpstr>
      <vt:lpstr>'1- Khảo sát ĐH'!Print_Area</vt:lpstr>
      <vt:lpstr>'2- Chi phí QHSX+SDĐ'!Print_Area</vt:lpstr>
      <vt:lpstr>'3- Lấy ý kiến QH'!Print_Area</vt:lpstr>
      <vt:lpstr>'4- Công bố QH'!Print_Area</vt:lpstr>
      <vt:lpstr>Bìa!Print_Area</vt:lpstr>
      <vt:lpstr>'CP khác'!Print_Area</vt:lpstr>
      <vt:lpstr>'Lương CG'!Print_Area</vt:lpstr>
      <vt:lpstr>'Tổng hợp'!Print_Area</vt:lpstr>
      <vt:lpstr>'Th.minh QHSX+SDĐ'!Print_Area</vt:lpstr>
      <vt:lpstr>'Thuyết minh'!Print_Area</vt:lpstr>
      <vt:lpstr>'CP khác'!Print_Titles</vt:lpstr>
      <vt:lpstr>'Tổng hợp'!Print_Titles</vt:lpstr>
    </vt:vector>
  </TitlesOfParts>
  <Company>日本工営株式会社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A6054</dc:creator>
  <cp:lastModifiedBy>Admin</cp:lastModifiedBy>
  <cp:lastPrinted>2026-07-24T08:36:26Z</cp:lastPrinted>
  <dcterms:created xsi:type="dcterms:W3CDTF">2007-08-06T06:19:51Z</dcterms:created>
  <dcterms:modified xsi:type="dcterms:W3CDTF">2026-07-27T08:48:24Z</dcterms:modified>
</cp:coreProperties>
</file>