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640" windowHeight="8445" firstSheet="1" activeTab="6"/>
  </bookViews>
  <sheets>
    <sheet name="foxz" sheetId="1" state="veryHidden" r:id="rId1"/>
    <sheet name="bieu 10 xa phan dau" sheetId="2" r:id="rId2"/>
    <sheet name="xa nang cao" sheetId="3" r:id="rId3"/>
    <sheet name="20 xa BG" sheetId="4" r:id="rId4"/>
    <sheet name="Bieu xa ĐBKK" sheetId="5" r:id="rId5"/>
    <sheet name="KH NĂM 2023" sheetId="6" r:id="rId6"/>
    <sheet name="KH NANG CAO 2023" sheetId="7" r:id="rId7"/>
  </sheets>
  <externalReferences>
    <externalReference r:id="rId10"/>
  </externalReferences>
  <definedNames>
    <definedName name="_xlnm.Print_Area" localSheetId="3">'20 xa BG'!$A$1:$F$29</definedName>
    <definedName name="_xlnm.Print_Area" localSheetId="1">'bieu 10 xa phan dau'!$A$1:$F$18</definedName>
    <definedName name="_xlnm.Print_Area" localSheetId="4">'Bieu xa ĐBKK'!$A$1:$G$18</definedName>
    <definedName name="_xlnm.Print_Area" localSheetId="5">'KH NĂM 2023'!$A$1:$O$10</definedName>
    <definedName name="_xlnm.Print_Area" localSheetId="6">'KH NANG CAO 2023'!$A$1:$O$10</definedName>
    <definedName name="_xlnm.Print_Area" localSheetId="2">'xa nang cao'!$A$1:$F$13</definedName>
  </definedNames>
  <calcPr fullCalcOnLoad="1"/>
</workbook>
</file>

<file path=xl/sharedStrings.xml><?xml version="1.0" encoding="utf-8"?>
<sst xmlns="http://schemas.openxmlformats.org/spreadsheetml/2006/main" count="206" uniqueCount="110">
  <si>
    <t>Đơn vị</t>
  </si>
  <si>
    <t>STT</t>
  </si>
  <si>
    <t>I</t>
  </si>
  <si>
    <t>TT</t>
  </si>
  <si>
    <t>Số tiêu chí đã đạt</t>
  </si>
  <si>
    <t>Số tiêu chí phấn đấu</t>
  </si>
  <si>
    <t>Tiêu chí</t>
  </si>
  <si>
    <t>Thành phố</t>
  </si>
  <si>
    <t>Tràng Định</t>
  </si>
  <si>
    <t>Văn Lãng</t>
  </si>
  <si>
    <t>Bình Gia</t>
  </si>
  <si>
    <t>Bắc Sơn</t>
  </si>
  <si>
    <t>Văn Quan</t>
  </si>
  <si>
    <t>Cao Lộc</t>
  </si>
  <si>
    <t>Lộc Bình</t>
  </si>
  <si>
    <t>Đình Lập</t>
  </si>
  <si>
    <t>Chi Lăng</t>
  </si>
  <si>
    <t>Hữu Lũng</t>
  </si>
  <si>
    <t>Tổng cộng</t>
  </si>
  <si>
    <t xml:space="preserve">Tỉ lệ 
(%) </t>
  </si>
  <si>
    <t>Quy hoạch</t>
  </si>
  <si>
    <t>Nhà ở dân cư</t>
  </si>
  <si>
    <t>Môi trường và AT thực phẩm</t>
  </si>
  <si>
    <t xml:space="preserve">Cộng toàn tỉnh </t>
  </si>
  <si>
    <t>Tỷ lệ đạt bình quân tiêu chí/xã</t>
  </si>
  <si>
    <t>Xã Mẫu Sơn - huyện Cao Lộc</t>
  </si>
  <si>
    <t>Xã Xuất Lễ  - huyện Cao Lộc</t>
  </si>
  <si>
    <t>Xã Cao Lâu  - huyện Cao Lộc</t>
  </si>
  <si>
    <t>Xã Thanh Lòa  - huyện Cao Lộc</t>
  </si>
  <si>
    <t>Xã Bảo Lâm  - huyện Cao Lộc</t>
  </si>
  <si>
    <t>Xã Đội Cấn - huyện Tràng Định</t>
  </si>
  <si>
    <t>Xã Đào Viên - huyện Tràng Định</t>
  </si>
  <si>
    <t>Xã Quốc Khánh - huyện Tràng Định</t>
  </si>
  <si>
    <t>Xã Tân Minh - huyện Tràng Định</t>
  </si>
  <si>
    <t>Xã Bắc Xa - huyện Đình Lập</t>
  </si>
  <si>
    <t>Xã Bính Xá - huyện Đình Lập</t>
  </si>
  <si>
    <t>Xã Tú Mịch - huyện Lộc Bình</t>
  </si>
  <si>
    <t>Xã Yên Khoái - huyện Lộc Bình</t>
  </si>
  <si>
    <t>Xã Mẫu Sơn - huyện Lộc Bình</t>
  </si>
  <si>
    <t>Xã Tân Mỹ - huyện Văn Lãng</t>
  </si>
  <si>
    <t>Xã Tân Thanh - huyện Văn Lãng</t>
  </si>
  <si>
    <t>Xã Thụy Hùng - huyện Văn Lãng</t>
  </si>
  <si>
    <t>Xã Thanh Long - huyện Văn Lãng</t>
  </si>
  <si>
    <t>Xã Trùng Khánh - huyện Văn Lãng</t>
  </si>
  <si>
    <t>Bình quân tiêu chí/xã</t>
  </si>
  <si>
    <t>Ghi chú</t>
  </si>
  <si>
    <t>Số tiêu chí đạt</t>
  </si>
  <si>
    <t>Xã Tân Tiến huyện Tràng Định</t>
  </si>
  <si>
    <t>Xã Trấn Ninh, huyện Văn Quan</t>
  </si>
  <si>
    <t>Xã Chiến Thắng, huyện Chi Lăng</t>
  </si>
  <si>
    <t>Xã Quyết Thắng, huyện Hữu Lũng</t>
  </si>
  <si>
    <t>Xã Hội Hoan, huyện Văn Lãng</t>
  </si>
  <si>
    <t>Xã Tân Hương, huyện Bắc Sơn</t>
  </si>
  <si>
    <t>Xã Cao Lâu, huyện Cao Lộc</t>
  </si>
  <si>
    <t>Xã Tĩnh Bắc, huyện Lộc Bình</t>
  </si>
  <si>
    <t>Xã Tam Gia, huyện Lộc Bình</t>
  </si>
  <si>
    <t>Xã Hoa Thám huyện Bình Gia</t>
  </si>
  <si>
    <t xml:space="preserve">  KẾ HOẠCH 10 XÃ PHẤN ĐẤU ĐẠT CHUẨN NÔNG THÔN MỚI NĂM 2023</t>
  </si>
  <si>
    <t>Các tiêu chí phấn đấu hoàn thành trong năm 2023</t>
  </si>
  <si>
    <t xml:space="preserve"> Kế hoạch xã phấn đấu đạt chuẩn NTM năm 2023</t>
  </si>
  <si>
    <t xml:space="preserve">  KẾ HOẠCH CÁC XÃ PHẤN ĐẤU ĐẠT CHUẨN NÔNG THÔN MỚI NÂNG CAO NĂM 2023</t>
  </si>
  <si>
    <t xml:space="preserve"> Kế hoạch xã phấn đấu đạt chuẩn NTM nâng cao năm 2023</t>
  </si>
  <si>
    <t xml:space="preserve">  KẾ HOẠCH XÂY DỰNG NÔNG THÔN MỚI TẠI 10 XÃ ĐẶC BIỆT KHÓ KHĂN NĂM 2023</t>
  </si>
  <si>
    <t xml:space="preserve">Môi trường </t>
  </si>
  <si>
    <t>Phụ lục 2:</t>
  </si>
  <si>
    <t>Phụ lục 4:</t>
  </si>
  <si>
    <t>phụ lục 5:</t>
  </si>
  <si>
    <t>Phụ lục 6:</t>
  </si>
  <si>
    <t>Phụ lục 1:</t>
  </si>
  <si>
    <t>Xã Nhân Lý- Huyện Chi Lăng</t>
  </si>
  <si>
    <t>Xã Tĩnh Bắc - Huyện Lộc Bình</t>
  </si>
  <si>
    <t>Xã Khánh Xuân - Huyện Lộc Bình</t>
  </si>
  <si>
    <t>Xã Đồng Tiến - Huyện Hữu Lũng</t>
  </si>
  <si>
    <t>Xã Long Đống - Huyện Bắc Sơn</t>
  </si>
  <si>
    <t>Xã Bảo Lâm - Huyện Cao Lộc</t>
  </si>
  <si>
    <t>Xã Lâm Ca - Huyện Đình Lập</t>
  </si>
  <si>
    <t>Xã Kháng Chiến - Huyện Tràng Định</t>
  </si>
  <si>
    <t>Xã Thanh Long - Huyện Văn Lãng</t>
  </si>
  <si>
    <t>Xã Liên Hội - Huyện Văn Quan</t>
  </si>
  <si>
    <t>Xã Điềm He - Huyện Văn Quan</t>
  </si>
  <si>
    <t>Xã Hồng Phong - Huyện Bình Gia</t>
  </si>
  <si>
    <t>Xã Tân Văn - Huyện Bình Gia</t>
  </si>
  <si>
    <t xml:space="preserve">  KẾ HOẠCH THỰC HIỆN THEO BỘ TIÊU CHÍ NÔNG THÔN MỚI XÃ ĐẠT CHUẨN NĂM 2023</t>
  </si>
  <si>
    <t xml:space="preserve">  KẾ HOẠCH THỰC HIỆN THEO BỘ TIÊU CHÍ NÔNG THÔN MỚI XÃ NÂNG CAO NĂM 2023</t>
  </si>
  <si>
    <t>Xã Châu Sơn - Huyện Đình Lập</t>
  </si>
  <si>
    <t>Xã Đồng Thắng, huyện Đình Lập</t>
  </si>
  <si>
    <t xml:space="preserve">  KẾ HOẠCH XÂY DỰNG NÔNG THÔN MỚI TẠI 20 XÃ BIÊN GIỚI NĂM 2023</t>
  </si>
  <si>
    <t>Kế hoạch phấn đấu đạt bình quân 16 tiêu chí năm 2023</t>
  </si>
  <si>
    <t>Thượng Cường - Huyện Chi Lăng</t>
  </si>
  <si>
    <t>Cụ thể các tiêu chí đạt năm 2022</t>
  </si>
  <si>
    <t>Phụ lục 7:</t>
  </si>
  <si>
    <t xml:space="preserve"> 1, 9</t>
  </si>
  <si>
    <t xml:space="preserve"> </t>
  </si>
  <si>
    <t xml:space="preserve">1, 9 </t>
  </si>
  <si>
    <t>1,9,17.5</t>
  </si>
  <si>
    <t>1, 17.5</t>
  </si>
  <si>
    <t xml:space="preserve">1,  9 </t>
  </si>
  <si>
    <t xml:space="preserve">1,17.5 </t>
  </si>
  <si>
    <t>9; 17.9, 17.10</t>
  </si>
  <si>
    <t>17.9, 17.10</t>
  </si>
  <si>
    <t>1; 17.9, 17.10</t>
  </si>
  <si>
    <t>9, 17.5</t>
  </si>
  <si>
    <t xml:space="preserve">1, 9, 17.5 </t>
  </si>
  <si>
    <t xml:space="preserve"> 9, 17.5</t>
  </si>
  <si>
    <t>Kết quả thực hiện bộ tiêu chí NTM (do SXD theo dõi)</t>
  </si>
  <si>
    <t>Kế hoạch năm 2023 (các tiêu chí do SXD theo dõi)</t>
  </si>
  <si>
    <t xml:space="preserve">Cụ thể các tiêu chí đạt năm 2022  </t>
  </si>
  <si>
    <t>KQ thực hiện bộ tiêu chí NTM nâng cao (do SXD theo dõi)</t>
  </si>
  <si>
    <t>Kế hoạch năm 2023  (các tiêu chí do SXD theo dõi)</t>
  </si>
  <si>
    <t>(Kèm theo Kế hoạch số: 30/KH-SXD ngày 06 tháng 3 năm 2023 của Sở Xây dựng)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</si>
</sst>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60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2" fillId="0" borderId="10" xfId="68" applyFont="1" applyFill="1" applyBorder="1" applyAlignment="1">
      <alignment horizontal="center" vertical="center" wrapText="1"/>
      <protection/>
    </xf>
    <xf numFmtId="43" fontId="2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" fontId="4" fillId="0" borderId="11" xfId="62" applyNumberFormat="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68" applyFont="1" applyBorder="1" applyAlignment="1">
      <alignment horizontal="center" vertical="center" wrapText="1"/>
      <protection/>
    </xf>
    <xf numFmtId="1" fontId="0" fillId="33" borderId="12" xfId="67" applyNumberFormat="1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70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1" fontId="4" fillId="0" borderId="0" xfId="62" applyNumberFormat="1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70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" fontId="9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71" applyFont="1" applyFill="1" applyBorder="1" applyAlignment="1">
      <alignment horizontal="left" vertical="center" wrapText="1"/>
      <protection/>
    </xf>
    <xf numFmtId="1" fontId="0" fillId="0" borderId="10" xfId="42" applyNumberFormat="1" applyFont="1" applyFill="1" applyBorder="1" applyAlignment="1">
      <alignment horizontal="right" vertical="center"/>
    </xf>
    <xf numFmtId="1" fontId="0" fillId="0" borderId="10" xfId="42" applyNumberFormat="1" applyFont="1" applyFill="1" applyBorder="1" applyAlignment="1">
      <alignment horizontal="right" vertical="center" wrapText="1"/>
    </xf>
    <xf numFmtId="164" fontId="0" fillId="0" borderId="10" xfId="42" applyNumberFormat="1" applyFont="1" applyFill="1" applyBorder="1" applyAlignment="1">
      <alignment horizontal="right" vertical="center" wrapText="1"/>
    </xf>
    <xf numFmtId="0" fontId="0" fillId="0" borderId="10" xfId="71" applyFont="1" applyFill="1" applyBorder="1" applyAlignment="1">
      <alignment horizontal="right" vertical="center" wrapText="1"/>
      <protection/>
    </xf>
    <xf numFmtId="0" fontId="17" fillId="33" borderId="10" xfId="0" applyFont="1" applyFill="1" applyBorder="1" applyAlignment="1">
      <alignment horizontal="right" vertical="center" wrapText="1"/>
    </xf>
    <xf numFmtId="164" fontId="17" fillId="0" borderId="10" xfId="42" applyNumberFormat="1" applyFont="1" applyFill="1" applyBorder="1" applyAlignment="1">
      <alignment horizontal="right" vertical="center" wrapText="1"/>
    </xf>
    <xf numFmtId="1" fontId="0" fillId="0" borderId="10" xfId="68" applyNumberFormat="1" applyFont="1" applyFill="1" applyBorder="1" applyAlignment="1">
      <alignment horizontal="right" vertical="center" wrapText="1"/>
      <protection/>
    </xf>
    <xf numFmtId="0" fontId="0" fillId="0" borderId="10" xfId="63" applyFont="1" applyFill="1" applyBorder="1" applyAlignment="1">
      <alignment horizontal="right" vertical="center" wrapText="1"/>
      <protection/>
    </xf>
    <xf numFmtId="0" fontId="0" fillId="33" borderId="10" xfId="0" applyFont="1" applyFill="1" applyBorder="1" applyAlignment="1">
      <alignment horizontal="right" vertical="center" wrapText="1"/>
    </xf>
    <xf numFmtId="1" fontId="0" fillId="33" borderId="14" xfId="67" applyNumberFormat="1" applyFont="1" applyFill="1" applyBorder="1" applyAlignment="1">
      <alignment horizontal="right" vertical="center" wrapText="1"/>
      <protection/>
    </xf>
    <xf numFmtId="165" fontId="0" fillId="0" borderId="10" xfId="74" applyNumberFormat="1" applyFont="1" applyFill="1" applyBorder="1" applyAlignment="1">
      <alignment horizontal="right" wrapText="1"/>
    </xf>
    <xf numFmtId="164" fontId="0" fillId="33" borderId="10" xfId="42" applyNumberFormat="1" applyFont="1" applyFill="1" applyBorder="1" applyAlignment="1">
      <alignment horizontal="right" vertical="center" wrapText="1"/>
    </xf>
    <xf numFmtId="1" fontId="0" fillId="0" borderId="10" xfId="42" applyNumberFormat="1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 horizontal="right" wrapText="1"/>
    </xf>
    <xf numFmtId="1" fontId="0" fillId="0" borderId="10" xfId="68" applyNumberFormat="1" applyFont="1" applyFill="1" applyBorder="1" applyAlignment="1">
      <alignment horizontal="right" wrapText="1"/>
      <protection/>
    </xf>
    <xf numFmtId="0" fontId="0" fillId="0" borderId="10" xfId="63" applyFont="1" applyFill="1" applyBorder="1" applyAlignment="1">
      <alignment horizontal="right" wrapText="1"/>
      <protection/>
    </xf>
    <xf numFmtId="164" fontId="2" fillId="0" borderId="10" xfId="42" applyNumberFormat="1" applyFont="1" applyFill="1" applyBorder="1" applyAlignment="1">
      <alignment horizontal="right" wrapText="1"/>
    </xf>
    <xf numFmtId="9" fontId="0" fillId="0" borderId="10" xfId="74" applyFont="1" applyFill="1" applyBorder="1" applyAlignment="1">
      <alignment horizontal="right" wrapText="1"/>
    </xf>
    <xf numFmtId="43" fontId="2" fillId="0" borderId="10" xfId="42" applyNumberFormat="1" applyFont="1" applyFill="1" applyBorder="1" applyAlignment="1">
      <alignment horizontal="right" wrapText="1"/>
    </xf>
    <xf numFmtId="43" fontId="2" fillId="0" borderId="10" xfId="42" applyFont="1" applyFill="1" applyBorder="1" applyAlignment="1">
      <alignment horizontal="right" wrapText="1"/>
    </xf>
    <xf numFmtId="2" fontId="2" fillId="0" borderId="10" xfId="68" applyNumberFormat="1" applyFont="1" applyFill="1" applyBorder="1" applyAlignment="1">
      <alignment horizontal="right" wrapText="1"/>
      <protection/>
    </xf>
    <xf numFmtId="43" fontId="0" fillId="0" borderId="10" xfId="42" applyFont="1" applyFill="1" applyBorder="1" applyAlignment="1">
      <alignment horizontal="right" wrapText="1"/>
    </xf>
    <xf numFmtId="1" fontId="0" fillId="0" borderId="10" xfId="42" applyNumberFormat="1" applyFont="1" applyFill="1" applyBorder="1" applyAlignment="1">
      <alignment horizontal="right"/>
    </xf>
    <xf numFmtId="1" fontId="0" fillId="34" borderId="10" xfId="0" applyNumberFormat="1" applyFont="1" applyFill="1" applyBorder="1" applyAlignment="1">
      <alignment horizontal="right" wrapText="1"/>
    </xf>
    <xf numFmtId="0" fontId="17" fillId="33" borderId="10" xfId="0" applyFont="1" applyFill="1" applyBorder="1" applyAlignment="1">
      <alignment horizontal="right" wrapText="1"/>
    </xf>
    <xf numFmtId="1" fontId="0" fillId="0" borderId="10" xfId="0" applyNumberFormat="1" applyFont="1" applyBorder="1" applyAlignment="1">
      <alignment horizontal="right"/>
    </xf>
    <xf numFmtId="0" fontId="0" fillId="0" borderId="10" xfId="69" applyFont="1" applyFill="1" applyBorder="1" applyAlignment="1">
      <alignment horizontal="right" wrapText="1"/>
      <protection/>
    </xf>
    <xf numFmtId="0" fontId="0" fillId="33" borderId="10" xfId="0" applyFont="1" applyFill="1" applyBorder="1" applyAlignment="1">
      <alignment horizontal="right" wrapText="1"/>
    </xf>
    <xf numFmtId="1" fontId="0" fillId="33" borderId="10" xfId="67" applyNumberFormat="1" applyFont="1" applyFill="1" applyBorder="1" applyAlignment="1">
      <alignment horizontal="right" wrapText="1"/>
      <protection/>
    </xf>
    <xf numFmtId="164" fontId="0" fillId="33" borderId="10" xfId="42" applyNumberFormat="1" applyFont="1" applyFill="1" applyBorder="1" applyAlignment="1">
      <alignment horizontal="right" wrapText="1"/>
    </xf>
    <xf numFmtId="0" fontId="0" fillId="0" borderId="10" xfId="69" applyFont="1" applyBorder="1" applyAlignment="1">
      <alignment horizontal="right" wrapText="1"/>
      <protection/>
    </xf>
    <xf numFmtId="1" fontId="0" fillId="33" borderId="14" xfId="67" applyNumberFormat="1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69" applyFont="1" applyFill="1" applyBorder="1" applyAlignment="1">
      <alignment horizontal="right" wrapText="1"/>
      <protection/>
    </xf>
    <xf numFmtId="0" fontId="0" fillId="0" borderId="12" xfId="63" applyFont="1" applyFill="1" applyBorder="1" applyAlignment="1">
      <alignment horizontal="right" wrapText="1"/>
      <protection/>
    </xf>
    <xf numFmtId="0" fontId="6" fillId="0" borderId="10" xfId="0" applyFont="1" applyBorder="1" applyAlignment="1">
      <alignment horizontal="center" wrapText="1"/>
    </xf>
    <xf numFmtId="0" fontId="8" fillId="0" borderId="0" xfId="62" applyFont="1" applyFill="1" applyAlignment="1">
      <alignment horizontal="left" vertical="center"/>
      <protection/>
    </xf>
    <xf numFmtId="0" fontId="11" fillId="0" borderId="0" xfId="62" applyFont="1" applyFill="1" applyAlignment="1">
      <alignment horizontal="center" vertical="center" wrapText="1"/>
      <protection/>
    </xf>
    <xf numFmtId="0" fontId="12" fillId="0" borderId="0" xfId="62" applyFont="1" applyFill="1" applyAlignment="1">
      <alignment horizontal="center" vertical="center" wrapText="1"/>
      <protection/>
    </xf>
    <xf numFmtId="1" fontId="4" fillId="0" borderId="0" xfId="62" applyNumberFormat="1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62" applyFont="1" applyFill="1" applyAlignment="1">
      <alignment horizontal="center" vertical="center" wrapText="1"/>
      <protection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4" fillId="0" borderId="0" xfId="62" applyNumberFormat="1" applyFont="1" applyFill="1" applyBorder="1" applyAlignment="1">
      <alignment horizontal="center" vertical="center"/>
      <protection/>
    </xf>
  </cellXfs>
  <cellStyles count="7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 10" xfId="44"/>
    <cellStyle name="Comma 13" xfId="45"/>
    <cellStyle name="Comma 16" xfId="46"/>
    <cellStyle name="Comma 2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_Bieu mau bao cao 11.2016" xfId="63"/>
    <cellStyle name="Normal 3 2" xfId="64"/>
    <cellStyle name="Normal 37" xfId="65"/>
    <cellStyle name="Normal 6 2" xfId="66"/>
    <cellStyle name="Normal_Hien trang tieu chi 207 xa thang sau CV 149 T11.2013" xfId="67"/>
    <cellStyle name="Normal_Phu bieu bao cao phuc vu giao ban VPDP  thang 12 nam 2012" xfId="68"/>
    <cellStyle name="Normal_Phu bieu bao cao phuc vu giao ban VPDP  thang 12 nam 2012 3" xfId="69"/>
    <cellStyle name="Normal_Sheet1" xfId="70"/>
    <cellStyle name="Normal_Tong hop cac tieu chi den ngay30.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an%202019\ke%20hoach\KH2020\T11-Bieu%20XD%20KH%20nong%20thon%20moi%2028-11TH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 KH xa 2020"/>
      <sheetName val="5 xa dbkk"/>
      <sheetName val="20 xa BGs"/>
      <sheetName val="Biểu cac xa ĐBKK phan dau 2020 "/>
      <sheetName val="bieu 19 tieu chi"/>
      <sheetName val="bieu danh muc"/>
    </sheetNames>
    <sheetDataSet>
      <sheetData sheetId="1">
        <row r="6">
          <cell r="C6" t="str">
            <v>Số tiêu chí đã đạt</v>
          </cell>
          <cell r="D6" t="str">
            <v>Cụ thể các tiêu chí ước TH 2019 đạt</v>
          </cell>
          <cell r="E6" t="str">
            <v>Số tiêu chí phấn đấu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2" sqref="B12"/>
    </sheetView>
  </sheetViews>
  <sheetFormatPr defaultColWidth="9.00390625" defaultRowHeight="15.75"/>
  <cols>
    <col min="1" max="1" width="3.25390625" style="28" customWidth="1"/>
    <col min="2" max="2" width="29.75390625" style="28" customWidth="1"/>
    <col min="3" max="3" width="4.875" style="28" customWidth="1"/>
    <col min="4" max="4" width="17.00390625" style="28" customWidth="1"/>
    <col min="5" max="5" width="6.125" style="28" customWidth="1"/>
    <col min="6" max="6" width="19.375" style="28" customWidth="1"/>
    <col min="7" max="16384" width="9.00390625" style="28" customWidth="1"/>
  </cols>
  <sheetData>
    <row r="1" spans="1:6" ht="18.75">
      <c r="A1" s="95" t="s">
        <v>68</v>
      </c>
      <c r="B1" s="95"/>
      <c r="C1" s="95"/>
      <c r="D1" s="95"/>
      <c r="E1" s="95"/>
      <c r="F1" s="95"/>
    </row>
    <row r="2" spans="1:6" ht="16.5">
      <c r="A2" s="96" t="s">
        <v>57</v>
      </c>
      <c r="B2" s="96"/>
      <c r="C2" s="96"/>
      <c r="D2" s="96"/>
      <c r="E2" s="96"/>
      <c r="F2" s="96"/>
    </row>
    <row r="3" spans="1:6" ht="16.5">
      <c r="A3" s="97" t="s">
        <v>109</v>
      </c>
      <c r="B3" s="97"/>
      <c r="C3" s="97"/>
      <c r="D3" s="97"/>
      <c r="E3" s="97"/>
      <c r="F3" s="97"/>
    </row>
    <row r="4" spans="1:6" ht="15.75">
      <c r="A4" s="98"/>
      <c r="B4" s="99"/>
      <c r="C4" s="99"/>
      <c r="D4" s="99"/>
      <c r="E4" s="99"/>
      <c r="F4" s="99"/>
    </row>
    <row r="5" spans="1:6" ht="38.25" customHeight="1">
      <c r="A5" s="100" t="s">
        <v>3</v>
      </c>
      <c r="B5" s="101" t="s">
        <v>0</v>
      </c>
      <c r="C5" s="102" t="s">
        <v>104</v>
      </c>
      <c r="D5" s="102"/>
      <c r="E5" s="102" t="s">
        <v>105</v>
      </c>
      <c r="F5" s="102"/>
    </row>
    <row r="6" spans="1:6" ht="15.75" customHeight="1">
      <c r="A6" s="100"/>
      <c r="B6" s="101"/>
      <c r="C6" s="103" t="s">
        <v>4</v>
      </c>
      <c r="D6" s="104" t="s">
        <v>89</v>
      </c>
      <c r="E6" s="103" t="s">
        <v>5</v>
      </c>
      <c r="F6" s="104" t="s">
        <v>58</v>
      </c>
    </row>
    <row r="7" spans="1:6" ht="29.25" customHeight="1">
      <c r="A7" s="100"/>
      <c r="B7" s="101"/>
      <c r="C7" s="103"/>
      <c r="D7" s="104"/>
      <c r="E7" s="103"/>
      <c r="F7" s="104"/>
    </row>
    <row r="8" spans="1:6" ht="18.75">
      <c r="A8" s="13" t="s">
        <v>2</v>
      </c>
      <c r="B8" s="18" t="s">
        <v>59</v>
      </c>
      <c r="C8" s="29"/>
      <c r="D8" s="29"/>
      <c r="E8" s="29"/>
      <c r="F8" s="29"/>
    </row>
    <row r="9" spans="1:6" ht="34.5" customHeight="1">
      <c r="A9" s="6">
        <v>1</v>
      </c>
      <c r="B9" s="30" t="s">
        <v>69</v>
      </c>
      <c r="C9" s="15">
        <v>2</v>
      </c>
      <c r="D9" s="15" t="s">
        <v>91</v>
      </c>
      <c r="E9" s="17">
        <v>1</v>
      </c>
      <c r="F9" s="17">
        <v>17.5</v>
      </c>
    </row>
    <row r="10" spans="1:6" ht="24.75" customHeight="1">
      <c r="A10" s="6">
        <v>2</v>
      </c>
      <c r="B10" s="30" t="s">
        <v>70</v>
      </c>
      <c r="C10" s="16">
        <v>1</v>
      </c>
      <c r="D10" s="15">
        <v>9</v>
      </c>
      <c r="E10" s="17">
        <v>2</v>
      </c>
      <c r="F10" s="17" t="s">
        <v>95</v>
      </c>
    </row>
    <row r="11" spans="1:6" ht="24.75" customHeight="1">
      <c r="A11" s="6">
        <v>3</v>
      </c>
      <c r="B11" s="30" t="s">
        <v>72</v>
      </c>
      <c r="C11" s="16">
        <v>1</v>
      </c>
      <c r="D11" s="15">
        <v>9</v>
      </c>
      <c r="E11" s="17">
        <v>2</v>
      </c>
      <c r="F11" s="17" t="s">
        <v>95</v>
      </c>
    </row>
    <row r="12" spans="1:6" ht="24.75" customHeight="1">
      <c r="A12" s="6">
        <v>4</v>
      </c>
      <c r="B12" s="30" t="s">
        <v>73</v>
      </c>
      <c r="C12" s="15">
        <v>1</v>
      </c>
      <c r="D12" s="15">
        <v>1</v>
      </c>
      <c r="E12" s="17">
        <v>2</v>
      </c>
      <c r="F12" s="17" t="s">
        <v>101</v>
      </c>
    </row>
    <row r="13" spans="1:6" ht="24.75" customHeight="1">
      <c r="A13" s="6">
        <v>5</v>
      </c>
      <c r="B13" s="30" t="s">
        <v>74</v>
      </c>
      <c r="C13" s="15">
        <v>0</v>
      </c>
      <c r="D13" s="15" t="s">
        <v>92</v>
      </c>
      <c r="E13" s="17">
        <v>3</v>
      </c>
      <c r="F13" s="17" t="s">
        <v>102</v>
      </c>
    </row>
    <row r="14" spans="1:6" ht="24.75" customHeight="1">
      <c r="A14" s="6">
        <v>6</v>
      </c>
      <c r="B14" s="30" t="s">
        <v>75</v>
      </c>
      <c r="C14" s="15">
        <v>1</v>
      </c>
      <c r="D14" s="31">
        <v>1</v>
      </c>
      <c r="E14" s="32">
        <v>2</v>
      </c>
      <c r="F14" s="32" t="s">
        <v>101</v>
      </c>
    </row>
    <row r="15" spans="1:6" ht="24.75" customHeight="1">
      <c r="A15" s="6">
        <v>7</v>
      </c>
      <c r="B15" s="30" t="s">
        <v>76</v>
      </c>
      <c r="C15" s="15">
        <v>2</v>
      </c>
      <c r="D15" s="15" t="s">
        <v>93</v>
      </c>
      <c r="E15" s="17">
        <v>1</v>
      </c>
      <c r="F15" s="17">
        <v>17.5</v>
      </c>
    </row>
    <row r="16" spans="1:6" ht="24.75" customHeight="1">
      <c r="A16" s="6">
        <v>8</v>
      </c>
      <c r="B16" s="30" t="s">
        <v>77</v>
      </c>
      <c r="C16" s="15">
        <v>0</v>
      </c>
      <c r="D16" s="15" t="s">
        <v>92</v>
      </c>
      <c r="E16" s="17">
        <v>3</v>
      </c>
      <c r="F16" s="17" t="s">
        <v>102</v>
      </c>
    </row>
    <row r="17" spans="1:6" ht="25.5" customHeight="1">
      <c r="A17" s="6">
        <v>9</v>
      </c>
      <c r="B17" s="30" t="s">
        <v>78</v>
      </c>
      <c r="C17" s="15">
        <v>1</v>
      </c>
      <c r="D17" s="15">
        <v>1</v>
      </c>
      <c r="E17" s="17">
        <v>2</v>
      </c>
      <c r="F17" s="17" t="s">
        <v>103</v>
      </c>
    </row>
    <row r="18" spans="1:6" ht="36.75" customHeight="1">
      <c r="A18" s="6">
        <v>10</v>
      </c>
      <c r="B18" s="30" t="s">
        <v>80</v>
      </c>
      <c r="C18" s="15">
        <v>1</v>
      </c>
      <c r="D18" s="15">
        <v>9</v>
      </c>
      <c r="E18" s="17">
        <v>2</v>
      </c>
      <c r="F18" s="17" t="s">
        <v>95</v>
      </c>
    </row>
  </sheetData>
  <sheetProtection/>
  <mergeCells count="12">
    <mergeCell ref="E6:E7"/>
    <mergeCell ref="F6:F7"/>
    <mergeCell ref="A1:F1"/>
    <mergeCell ref="A2:F2"/>
    <mergeCell ref="A3:F3"/>
    <mergeCell ref="A4:F4"/>
    <mergeCell ref="A5:A7"/>
    <mergeCell ref="B5:B7"/>
    <mergeCell ref="C5:D5"/>
    <mergeCell ref="E5:F5"/>
    <mergeCell ref="C6:C7"/>
    <mergeCell ref="D6:D7"/>
  </mergeCells>
  <printOptions/>
  <pageMargins left="0.29" right="0.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8" sqref="D8"/>
    </sheetView>
  </sheetViews>
  <sheetFormatPr defaultColWidth="9.00390625" defaultRowHeight="15.75"/>
  <cols>
    <col min="1" max="1" width="3.25390625" style="28" customWidth="1"/>
    <col min="2" max="2" width="28.625" style="28" customWidth="1"/>
    <col min="3" max="3" width="5.125" style="28" customWidth="1"/>
    <col min="4" max="4" width="18.25390625" style="28" customWidth="1"/>
    <col min="5" max="5" width="5.625" style="28" customWidth="1"/>
    <col min="6" max="6" width="21.75390625" style="28" customWidth="1"/>
    <col min="7" max="16384" width="9.00390625" style="28" customWidth="1"/>
  </cols>
  <sheetData>
    <row r="1" spans="1:6" ht="18.75">
      <c r="A1" s="95" t="s">
        <v>64</v>
      </c>
      <c r="B1" s="95"/>
      <c r="C1" s="95"/>
      <c r="D1" s="95"/>
      <c r="E1" s="95"/>
      <c r="F1" s="95"/>
    </row>
    <row r="2" spans="1:6" ht="16.5">
      <c r="A2" s="96" t="s">
        <v>60</v>
      </c>
      <c r="B2" s="96"/>
      <c r="C2" s="96"/>
      <c r="D2" s="96"/>
      <c r="E2" s="96"/>
      <c r="F2" s="96"/>
    </row>
    <row r="3" spans="1:6" ht="16.5">
      <c r="A3" s="97" t="str">
        <f>'bieu 10 xa phan dau'!A3:F3</f>
        <v>(Kèm theo Kế hoạch số: 30/KH-SXD ngày 06 tháng 3 năm 2023 của Sở Xây dựng)</v>
      </c>
      <c r="B3" s="97"/>
      <c r="C3" s="97"/>
      <c r="D3" s="97"/>
      <c r="E3" s="97"/>
      <c r="F3" s="97"/>
    </row>
    <row r="4" spans="1:6" ht="15.75">
      <c r="A4" s="98"/>
      <c r="B4" s="99"/>
      <c r="C4" s="99"/>
      <c r="D4" s="99"/>
      <c r="E4" s="99"/>
      <c r="F4" s="99"/>
    </row>
    <row r="5" spans="1:6" ht="42" customHeight="1">
      <c r="A5" s="100" t="s">
        <v>3</v>
      </c>
      <c r="B5" s="101" t="s">
        <v>0</v>
      </c>
      <c r="C5" s="105" t="s">
        <v>107</v>
      </c>
      <c r="D5" s="105"/>
      <c r="E5" s="105" t="s">
        <v>108</v>
      </c>
      <c r="F5" s="105"/>
    </row>
    <row r="6" spans="1:6" ht="15.75">
      <c r="A6" s="100"/>
      <c r="B6" s="101"/>
      <c r="C6" s="103" t="s">
        <v>4</v>
      </c>
      <c r="D6" s="104" t="s">
        <v>106</v>
      </c>
      <c r="E6" s="103" t="s">
        <v>5</v>
      </c>
      <c r="F6" s="104" t="s">
        <v>58</v>
      </c>
    </row>
    <row r="7" spans="1:6" ht="30" customHeight="1">
      <c r="A7" s="100"/>
      <c r="B7" s="101"/>
      <c r="C7" s="103"/>
      <c r="D7" s="104"/>
      <c r="E7" s="103"/>
      <c r="F7" s="104"/>
    </row>
    <row r="8" spans="1:6" ht="18.75">
      <c r="A8" s="13" t="s">
        <v>2</v>
      </c>
      <c r="B8" s="18" t="s">
        <v>61</v>
      </c>
      <c r="C8" s="29"/>
      <c r="D8" s="29"/>
      <c r="E8" s="29"/>
      <c r="F8" s="29"/>
    </row>
    <row r="9" spans="1:6" ht="34.5" customHeight="1">
      <c r="A9" s="6">
        <v>1</v>
      </c>
      <c r="B9" s="33" t="s">
        <v>88</v>
      </c>
      <c r="C9" s="6">
        <v>1</v>
      </c>
      <c r="D9" s="6">
        <v>1</v>
      </c>
      <c r="E9" s="6">
        <v>2</v>
      </c>
      <c r="F9" s="19" t="s">
        <v>98</v>
      </c>
    </row>
    <row r="10" spans="1:6" ht="24.75" customHeight="1">
      <c r="A10" s="6">
        <v>2</v>
      </c>
      <c r="B10" s="22" t="s">
        <v>71</v>
      </c>
      <c r="C10" s="17">
        <v>2</v>
      </c>
      <c r="D10" s="17" t="s">
        <v>93</v>
      </c>
      <c r="E10" s="17">
        <v>1</v>
      </c>
      <c r="F10" s="17" t="s">
        <v>99</v>
      </c>
    </row>
    <row r="11" spans="1:6" ht="24.75" customHeight="1">
      <c r="A11" s="6">
        <v>3</v>
      </c>
      <c r="B11" s="33" t="s">
        <v>79</v>
      </c>
      <c r="C11" s="6">
        <v>1</v>
      </c>
      <c r="D11" s="6">
        <v>1</v>
      </c>
      <c r="E11" s="6">
        <v>2</v>
      </c>
      <c r="F11" s="19" t="s">
        <v>98</v>
      </c>
    </row>
    <row r="12" spans="1:6" ht="24.75" customHeight="1">
      <c r="A12" s="6">
        <v>4</v>
      </c>
      <c r="B12" s="33" t="s">
        <v>81</v>
      </c>
      <c r="C12" s="35">
        <v>1</v>
      </c>
      <c r="D12" s="35">
        <v>9</v>
      </c>
      <c r="E12" s="35">
        <v>2</v>
      </c>
      <c r="F12" s="36" t="s">
        <v>100</v>
      </c>
    </row>
    <row r="13" spans="1:6" ht="31.5" customHeight="1">
      <c r="A13" s="6">
        <v>5</v>
      </c>
      <c r="B13" s="33" t="s">
        <v>84</v>
      </c>
      <c r="C13" s="6">
        <v>1</v>
      </c>
      <c r="D13" s="6">
        <v>9</v>
      </c>
      <c r="E13" s="6">
        <v>2</v>
      </c>
      <c r="F13" s="37" t="s">
        <v>100</v>
      </c>
    </row>
  </sheetData>
  <sheetProtection/>
  <mergeCells count="12">
    <mergeCell ref="C6:C7"/>
    <mergeCell ref="D6:D7"/>
    <mergeCell ref="A1:F1"/>
    <mergeCell ref="A2:F2"/>
    <mergeCell ref="A3:F3"/>
    <mergeCell ref="A4:F4"/>
    <mergeCell ref="A5:A7"/>
    <mergeCell ref="B5:B7"/>
    <mergeCell ref="C5:D5"/>
    <mergeCell ref="E5:F5"/>
    <mergeCell ref="E6:E7"/>
    <mergeCell ref="F6:F7"/>
  </mergeCells>
  <printOptions/>
  <pageMargins left="0.2" right="0.2" top="1" bottom="0.43" header="0.5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4.125" style="28" customWidth="1"/>
    <col min="2" max="2" width="28.25390625" style="28" customWidth="1"/>
    <col min="3" max="3" width="7.375" style="52" customWidth="1"/>
    <col min="4" max="4" width="18.25390625" style="52" customWidth="1"/>
    <col min="5" max="5" width="8.00390625" style="52" customWidth="1"/>
    <col min="6" max="6" width="14.50390625" style="53" customWidth="1"/>
    <col min="7" max="7" width="9.00390625" style="28" hidden="1" customWidth="1"/>
    <col min="8" max="16384" width="9.00390625" style="28" customWidth="1"/>
  </cols>
  <sheetData>
    <row r="1" spans="1:6" ht="18.75">
      <c r="A1" s="95" t="s">
        <v>65</v>
      </c>
      <c r="B1" s="95"/>
      <c r="C1" s="95"/>
      <c r="D1" s="95"/>
      <c r="E1" s="95"/>
      <c r="F1" s="95"/>
    </row>
    <row r="2" spans="1:6" ht="16.5">
      <c r="A2" s="96" t="s">
        <v>86</v>
      </c>
      <c r="B2" s="96"/>
      <c r="C2" s="96"/>
      <c r="D2" s="96"/>
      <c r="E2" s="96"/>
      <c r="F2" s="96"/>
    </row>
    <row r="3" spans="1:6" ht="15.75">
      <c r="A3" s="98" t="str">
        <f>'bieu 10 xa phan dau'!A3:F3</f>
        <v>(Kèm theo Kế hoạch số: 30/KH-SXD ngày 06 tháng 3 năm 2023 của Sở Xây dựng)</v>
      </c>
      <c r="B3" s="99"/>
      <c r="C3" s="99"/>
      <c r="D3" s="99"/>
      <c r="E3" s="99"/>
      <c r="F3" s="99"/>
    </row>
    <row r="4" spans="1:6" ht="15.75">
      <c r="A4" s="25"/>
      <c r="B4" s="26"/>
      <c r="C4" s="26"/>
      <c r="D4" s="26"/>
      <c r="E4" s="26"/>
      <c r="F4" s="26"/>
    </row>
    <row r="5" spans="1:6" ht="42" customHeight="1">
      <c r="A5" s="100" t="s">
        <v>1</v>
      </c>
      <c r="B5" s="101" t="s">
        <v>0</v>
      </c>
      <c r="C5" s="105" t="s">
        <v>107</v>
      </c>
      <c r="D5" s="105"/>
      <c r="E5" s="105" t="s">
        <v>108</v>
      </c>
      <c r="F5" s="105"/>
    </row>
    <row r="6" spans="1:6" ht="15.75">
      <c r="A6" s="100"/>
      <c r="B6" s="101"/>
      <c r="C6" s="104" t="str">
        <f>'[1]5 xa dbkk'!C6:D7</f>
        <v>Số tiêu chí đã đạt</v>
      </c>
      <c r="D6" s="104" t="s">
        <v>89</v>
      </c>
      <c r="E6" s="104" t="str">
        <f>'[1]5 xa dbkk'!E6:E7</f>
        <v>Số tiêu chí phấn đấu</v>
      </c>
      <c r="F6" s="106" t="str">
        <f>'bieu 10 xa phan dau'!F6:F7</f>
        <v>Các tiêu chí phấn đấu hoàn thành trong năm 2023</v>
      </c>
    </row>
    <row r="7" spans="1:6" ht="29.25" customHeight="1">
      <c r="A7" s="100"/>
      <c r="B7" s="101"/>
      <c r="C7" s="104"/>
      <c r="D7" s="104"/>
      <c r="E7" s="104"/>
      <c r="F7" s="107"/>
    </row>
    <row r="8" spans="1:6" ht="18.75">
      <c r="A8" s="1" t="s">
        <v>2</v>
      </c>
      <c r="B8" s="18" t="s">
        <v>87</v>
      </c>
      <c r="C8" s="3"/>
      <c r="D8" s="94"/>
      <c r="E8" s="2"/>
      <c r="F8" s="10"/>
    </row>
    <row r="9" spans="1:6" ht="19.5" customHeight="1">
      <c r="A9" s="11">
        <v>1</v>
      </c>
      <c r="B9" s="38" t="s">
        <v>25</v>
      </c>
      <c r="C9" s="39">
        <v>0</v>
      </c>
      <c r="D9" s="40" t="s">
        <v>92</v>
      </c>
      <c r="E9" s="40" t="s">
        <v>92</v>
      </c>
      <c r="F9" s="40" t="s">
        <v>92</v>
      </c>
    </row>
    <row r="10" spans="1:6" ht="24.75" customHeight="1">
      <c r="A10" s="11">
        <v>2</v>
      </c>
      <c r="B10" s="38" t="s">
        <v>26</v>
      </c>
      <c r="C10" s="40">
        <v>0</v>
      </c>
      <c r="D10" s="39"/>
      <c r="E10" s="39"/>
      <c r="F10" s="41"/>
    </row>
    <row r="11" spans="1:6" ht="19.5" customHeight="1">
      <c r="A11" s="11">
        <v>3</v>
      </c>
      <c r="B11" s="38" t="s">
        <v>27</v>
      </c>
      <c r="C11" s="39">
        <v>1</v>
      </c>
      <c r="D11" s="39">
        <v>9</v>
      </c>
      <c r="E11" s="39" t="s">
        <v>92</v>
      </c>
      <c r="F11" s="40" t="s">
        <v>92</v>
      </c>
    </row>
    <row r="12" spans="1:6" ht="19.5" customHeight="1">
      <c r="A12" s="11">
        <v>4</v>
      </c>
      <c r="B12" s="38" t="s">
        <v>28</v>
      </c>
      <c r="C12" s="39">
        <v>0</v>
      </c>
      <c r="D12" s="39" t="s">
        <v>92</v>
      </c>
      <c r="E12" s="39" t="s">
        <v>92</v>
      </c>
      <c r="F12" s="40" t="s">
        <v>92</v>
      </c>
    </row>
    <row r="13" spans="1:6" ht="34.5" customHeight="1">
      <c r="A13" s="11">
        <v>5</v>
      </c>
      <c r="B13" s="38" t="s">
        <v>29</v>
      </c>
      <c r="C13" s="40">
        <v>0</v>
      </c>
      <c r="D13" s="42" t="s">
        <v>92</v>
      </c>
      <c r="E13" s="39">
        <v>3</v>
      </c>
      <c r="F13" s="43" t="s">
        <v>94</v>
      </c>
    </row>
    <row r="14" spans="1:6" ht="34.5" customHeight="1">
      <c r="A14" s="11">
        <v>6</v>
      </c>
      <c r="B14" s="44" t="s">
        <v>30</v>
      </c>
      <c r="C14" s="45">
        <v>0</v>
      </c>
      <c r="D14" s="19" t="s">
        <v>92</v>
      </c>
      <c r="E14" s="45" t="s">
        <v>92</v>
      </c>
      <c r="F14" s="46" t="s">
        <v>92</v>
      </c>
    </row>
    <row r="15" spans="1:6" ht="19.5" customHeight="1">
      <c r="A15" s="11">
        <v>7</v>
      </c>
      <c r="B15" s="44" t="s">
        <v>31</v>
      </c>
      <c r="C15" s="45">
        <v>1</v>
      </c>
      <c r="D15" s="19">
        <v>9</v>
      </c>
      <c r="E15" s="34">
        <v>2</v>
      </c>
      <c r="F15" s="43" t="s">
        <v>95</v>
      </c>
    </row>
    <row r="16" spans="1:6" ht="33" customHeight="1">
      <c r="A16" s="11">
        <v>8</v>
      </c>
      <c r="B16" s="44" t="s">
        <v>32</v>
      </c>
      <c r="C16" s="19">
        <v>3</v>
      </c>
      <c r="D16" s="19" t="s">
        <v>94</v>
      </c>
      <c r="E16" s="19"/>
      <c r="F16" s="47" t="s">
        <v>92</v>
      </c>
    </row>
    <row r="17" spans="1:6" ht="19.5" customHeight="1">
      <c r="A17" s="11">
        <v>9</v>
      </c>
      <c r="B17" s="44" t="s">
        <v>33</v>
      </c>
      <c r="C17" s="45">
        <v>1</v>
      </c>
      <c r="D17" s="19">
        <v>9</v>
      </c>
      <c r="E17" s="45">
        <v>12</v>
      </c>
      <c r="F17" s="43" t="s">
        <v>95</v>
      </c>
    </row>
    <row r="18" spans="1:6" ht="36.75" customHeight="1">
      <c r="A18" s="11">
        <v>10</v>
      </c>
      <c r="B18" s="38" t="s">
        <v>34</v>
      </c>
      <c r="C18" s="39">
        <v>3</v>
      </c>
      <c r="D18" s="19" t="s">
        <v>94</v>
      </c>
      <c r="E18" s="39" t="s">
        <v>92</v>
      </c>
      <c r="F18" s="48" t="s">
        <v>92</v>
      </c>
    </row>
    <row r="19" spans="1:6" ht="15.75">
      <c r="A19" s="11">
        <v>11</v>
      </c>
      <c r="B19" s="38" t="s">
        <v>35</v>
      </c>
      <c r="C19" s="43">
        <v>2</v>
      </c>
      <c r="D19" s="43" t="s">
        <v>95</v>
      </c>
      <c r="E19" s="39" t="s">
        <v>92</v>
      </c>
      <c r="F19" s="43" t="s">
        <v>92</v>
      </c>
    </row>
    <row r="20" spans="1:6" ht="19.5" customHeight="1">
      <c r="A20" s="11">
        <v>12</v>
      </c>
      <c r="B20" s="38" t="s">
        <v>36</v>
      </c>
      <c r="C20" s="43">
        <v>3</v>
      </c>
      <c r="D20" s="19" t="s">
        <v>94</v>
      </c>
      <c r="E20" s="43"/>
      <c r="F20" s="43"/>
    </row>
    <row r="21" spans="1:6" ht="15.75">
      <c r="A21" s="11">
        <v>13</v>
      </c>
      <c r="B21" s="38" t="s">
        <v>37</v>
      </c>
      <c r="C21" s="43">
        <v>3</v>
      </c>
      <c r="D21" s="19" t="s">
        <v>94</v>
      </c>
      <c r="E21" s="43"/>
      <c r="F21" s="43"/>
    </row>
    <row r="22" spans="1:6" ht="19.5" customHeight="1">
      <c r="A22" s="11">
        <v>14</v>
      </c>
      <c r="B22" s="38" t="s">
        <v>38</v>
      </c>
      <c r="C22" s="39">
        <v>0</v>
      </c>
      <c r="D22" s="43" t="s">
        <v>92</v>
      </c>
      <c r="E22" s="39">
        <v>3</v>
      </c>
      <c r="F22" s="43" t="s">
        <v>94</v>
      </c>
    </row>
    <row r="23" spans="1:6" ht="19.5" customHeight="1">
      <c r="A23" s="11">
        <v>15</v>
      </c>
      <c r="B23" s="49" t="s">
        <v>55</v>
      </c>
      <c r="C23" s="43">
        <v>3</v>
      </c>
      <c r="D23" s="19" t="s">
        <v>94</v>
      </c>
      <c r="E23" s="39"/>
      <c r="F23" s="43"/>
    </row>
    <row r="24" spans="1:6" ht="22.5" customHeight="1">
      <c r="A24" s="11">
        <v>16</v>
      </c>
      <c r="B24" s="50" t="s">
        <v>39</v>
      </c>
      <c r="C24" s="17">
        <v>3</v>
      </c>
      <c r="D24" s="19" t="s">
        <v>94</v>
      </c>
      <c r="E24" s="17"/>
      <c r="F24" s="17"/>
    </row>
    <row r="25" spans="1:6" ht="15.75">
      <c r="A25" s="11">
        <v>17</v>
      </c>
      <c r="B25" s="50" t="s">
        <v>40</v>
      </c>
      <c r="C25" s="6">
        <v>3</v>
      </c>
      <c r="D25" s="19" t="s">
        <v>94</v>
      </c>
      <c r="E25" s="6"/>
      <c r="F25" s="6"/>
    </row>
    <row r="26" spans="1:6" s="51" customFormat="1" ht="19.5" customHeight="1">
      <c r="A26" s="11">
        <v>18</v>
      </c>
      <c r="B26" s="50" t="s">
        <v>41</v>
      </c>
      <c r="C26" s="6">
        <v>0</v>
      </c>
      <c r="D26" s="6" t="s">
        <v>92</v>
      </c>
      <c r="E26" s="6" t="s">
        <v>92</v>
      </c>
      <c r="F26" s="6" t="s">
        <v>92</v>
      </c>
    </row>
    <row r="27" spans="1:6" ht="19.5" customHeight="1">
      <c r="A27" s="11">
        <v>19</v>
      </c>
      <c r="B27" s="50" t="s">
        <v>42</v>
      </c>
      <c r="C27" s="15">
        <v>0</v>
      </c>
      <c r="D27" s="45" t="s">
        <v>92</v>
      </c>
      <c r="E27" s="17">
        <v>3</v>
      </c>
      <c r="F27" s="43" t="s">
        <v>94</v>
      </c>
    </row>
    <row r="28" spans="1:6" ht="19.5" customHeight="1">
      <c r="A28" s="11">
        <v>20</v>
      </c>
      <c r="B28" s="50" t="s">
        <v>43</v>
      </c>
      <c r="C28" s="16">
        <v>3</v>
      </c>
      <c r="D28" s="19" t="s">
        <v>94</v>
      </c>
      <c r="E28" s="17"/>
      <c r="F28" s="15"/>
    </row>
    <row r="29" spans="1:6" ht="32.25" customHeight="1">
      <c r="A29" s="24"/>
      <c r="B29" s="12" t="s">
        <v>44</v>
      </c>
      <c r="C29" s="13">
        <f>SUM(C9:C28)/20</f>
        <v>1.45</v>
      </c>
      <c r="D29" s="13"/>
      <c r="E29" s="13">
        <f>SUM(E9:E28)/20+C29</f>
        <v>2.5999999999999996</v>
      </c>
      <c r="F29" s="50"/>
    </row>
  </sheetData>
  <sheetProtection/>
  <mergeCells count="11">
    <mergeCell ref="F6:F7"/>
    <mergeCell ref="A1:F1"/>
    <mergeCell ref="A2:F2"/>
    <mergeCell ref="A3:F3"/>
    <mergeCell ref="A5:A7"/>
    <mergeCell ref="B5:B7"/>
    <mergeCell ref="C5:D5"/>
    <mergeCell ref="E5:F5"/>
    <mergeCell ref="C6:C7"/>
    <mergeCell ref="D6:D7"/>
    <mergeCell ref="E6:E7"/>
  </mergeCells>
  <printOptions/>
  <pageMargins left="0.52" right="0.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K9" sqref="K9"/>
    </sheetView>
  </sheetViews>
  <sheetFormatPr defaultColWidth="9.00390625" defaultRowHeight="15.75"/>
  <cols>
    <col min="1" max="1" width="4.125" style="28" customWidth="1"/>
    <col min="2" max="2" width="27.50390625" style="28" customWidth="1"/>
    <col min="3" max="3" width="5.75390625" style="28" customWidth="1"/>
    <col min="4" max="4" width="22.00390625" style="28" customWidth="1"/>
    <col min="5" max="5" width="6.00390625" style="28" customWidth="1"/>
    <col min="6" max="6" width="17.375" style="28" customWidth="1"/>
    <col min="7" max="7" width="5.50390625" style="28" customWidth="1"/>
    <col min="8" max="16384" width="9.00390625" style="28" customWidth="1"/>
  </cols>
  <sheetData>
    <row r="1" spans="1:7" ht="18.75">
      <c r="A1" s="95" t="s">
        <v>66</v>
      </c>
      <c r="B1" s="95"/>
      <c r="C1" s="95"/>
      <c r="D1" s="95"/>
      <c r="E1" s="95"/>
      <c r="F1" s="95"/>
      <c r="G1" s="95"/>
    </row>
    <row r="2" spans="1:7" ht="33" customHeight="1">
      <c r="A2" s="109" t="s">
        <v>62</v>
      </c>
      <c r="B2" s="96"/>
      <c r="C2" s="96"/>
      <c r="D2" s="96"/>
      <c r="E2" s="96"/>
      <c r="F2" s="96"/>
      <c r="G2" s="96"/>
    </row>
    <row r="3" spans="1:7" ht="15.75">
      <c r="A3" s="98" t="str">
        <f>'bieu 10 xa phan dau'!A3:F3</f>
        <v>(Kèm theo Kế hoạch số: 30/KH-SXD ngày 06 tháng 3 năm 2023 của Sở Xây dựng)</v>
      </c>
      <c r="B3" s="98"/>
      <c r="C3" s="98"/>
      <c r="D3" s="98"/>
      <c r="E3" s="98"/>
      <c r="F3" s="98"/>
      <c r="G3" s="98"/>
    </row>
    <row r="4" spans="1:6" ht="15.75">
      <c r="A4" s="25"/>
      <c r="B4" s="26"/>
      <c r="C4" s="110"/>
      <c r="D4" s="111"/>
      <c r="E4" s="26"/>
      <c r="F4" s="26"/>
    </row>
    <row r="5" spans="1:7" ht="31.5" customHeight="1">
      <c r="A5" s="100" t="s">
        <v>1</v>
      </c>
      <c r="B5" s="101" t="s">
        <v>0</v>
      </c>
      <c r="C5" s="105" t="s">
        <v>107</v>
      </c>
      <c r="D5" s="105"/>
      <c r="E5" s="105" t="s">
        <v>108</v>
      </c>
      <c r="F5" s="105"/>
      <c r="G5" s="108" t="s">
        <v>45</v>
      </c>
    </row>
    <row r="6" spans="1:7" ht="15.75" customHeight="1">
      <c r="A6" s="100"/>
      <c r="B6" s="101"/>
      <c r="C6" s="104" t="s">
        <v>46</v>
      </c>
      <c r="D6" s="104" t="s">
        <v>89</v>
      </c>
      <c r="E6" s="104" t="str">
        <f>'[1]5 xa dbkk'!E6:E7</f>
        <v>Số tiêu chí phấn đấu</v>
      </c>
      <c r="F6" s="106" t="str">
        <f>'bieu 10 xa phan dau'!F6:F7</f>
        <v>Các tiêu chí phấn đấu hoàn thành trong năm 2023</v>
      </c>
      <c r="G6" s="108"/>
    </row>
    <row r="7" spans="1:7" ht="39" customHeight="1">
      <c r="A7" s="100"/>
      <c r="B7" s="101"/>
      <c r="C7" s="104"/>
      <c r="D7" s="104"/>
      <c r="E7" s="104"/>
      <c r="F7" s="107"/>
      <c r="G7" s="108"/>
    </row>
    <row r="8" spans="1:7" s="51" customFormat="1" ht="43.5" customHeight="1">
      <c r="A8" s="6">
        <v>1</v>
      </c>
      <c r="B8" s="22" t="s">
        <v>47</v>
      </c>
      <c r="C8" s="15">
        <v>0</v>
      </c>
      <c r="D8" s="17" t="s">
        <v>92</v>
      </c>
      <c r="E8" s="17">
        <v>3</v>
      </c>
      <c r="F8" s="19" t="s">
        <v>94</v>
      </c>
      <c r="G8" s="22"/>
    </row>
    <row r="9" spans="1:7" s="51" customFormat="1" ht="43.5" customHeight="1">
      <c r="A9" s="6">
        <v>2</v>
      </c>
      <c r="B9" s="22" t="s">
        <v>56</v>
      </c>
      <c r="C9" s="36">
        <v>1</v>
      </c>
      <c r="D9" s="36">
        <v>9</v>
      </c>
      <c r="E9" s="35">
        <v>2</v>
      </c>
      <c r="F9" s="54" t="s">
        <v>95</v>
      </c>
      <c r="G9" s="55"/>
    </row>
    <row r="10" spans="1:7" s="51" customFormat="1" ht="43.5" customHeight="1">
      <c r="A10" s="6">
        <v>3</v>
      </c>
      <c r="B10" s="22" t="s">
        <v>52</v>
      </c>
      <c r="C10" s="16">
        <v>3</v>
      </c>
      <c r="D10" s="15"/>
      <c r="E10" s="17"/>
      <c r="F10" s="17"/>
      <c r="G10" s="55"/>
    </row>
    <row r="11" spans="1:7" s="51" customFormat="1" ht="43.5" customHeight="1">
      <c r="A11" s="6">
        <v>4</v>
      </c>
      <c r="B11" s="14" t="s">
        <v>48</v>
      </c>
      <c r="C11" s="15">
        <v>1</v>
      </c>
      <c r="D11" s="20">
        <v>9</v>
      </c>
      <c r="E11" s="17" t="s">
        <v>92</v>
      </c>
      <c r="F11" s="20" t="s">
        <v>92</v>
      </c>
      <c r="G11" s="17"/>
    </row>
    <row r="12" spans="1:7" s="51" customFormat="1" ht="43.5" customHeight="1">
      <c r="A12" s="6">
        <v>5</v>
      </c>
      <c r="B12" s="14" t="s">
        <v>53</v>
      </c>
      <c r="C12" s="17">
        <v>1</v>
      </c>
      <c r="D12" s="17">
        <v>9</v>
      </c>
      <c r="E12" s="17" t="s">
        <v>92</v>
      </c>
      <c r="F12" s="15" t="s">
        <v>92</v>
      </c>
      <c r="G12" s="17"/>
    </row>
    <row r="13" spans="1:7" s="51" customFormat="1" ht="43.5" customHeight="1">
      <c r="A13" s="6">
        <v>6</v>
      </c>
      <c r="B13" s="22" t="s">
        <v>54</v>
      </c>
      <c r="C13" s="16">
        <v>1</v>
      </c>
      <c r="D13" s="15">
        <v>9</v>
      </c>
      <c r="E13" s="17">
        <v>10</v>
      </c>
      <c r="F13" s="17" t="s">
        <v>97</v>
      </c>
      <c r="G13" s="17"/>
    </row>
    <row r="14" spans="1:7" s="51" customFormat="1" ht="43.5" customHeight="1">
      <c r="A14" s="6">
        <v>7</v>
      </c>
      <c r="B14" s="56" t="s">
        <v>85</v>
      </c>
      <c r="C14" s="35">
        <v>1</v>
      </c>
      <c r="D14" s="31">
        <v>1</v>
      </c>
      <c r="E14" s="32" t="s">
        <v>92</v>
      </c>
      <c r="F14" s="32" t="s">
        <v>92</v>
      </c>
      <c r="G14" s="23"/>
    </row>
    <row r="15" spans="1:7" s="51" customFormat="1" ht="43.5" customHeight="1">
      <c r="A15" s="6">
        <v>8</v>
      </c>
      <c r="B15" s="22" t="s">
        <v>51</v>
      </c>
      <c r="C15" s="15">
        <v>1</v>
      </c>
      <c r="D15" s="17">
        <v>1</v>
      </c>
      <c r="E15" s="17" t="s">
        <v>92</v>
      </c>
      <c r="F15" s="6" t="s">
        <v>92</v>
      </c>
      <c r="G15" s="24"/>
    </row>
    <row r="16" spans="1:7" s="51" customFormat="1" ht="43.5" customHeight="1">
      <c r="A16" s="6">
        <v>9</v>
      </c>
      <c r="B16" s="14" t="s">
        <v>49</v>
      </c>
      <c r="C16" s="15">
        <v>2</v>
      </c>
      <c r="D16" s="17" t="s">
        <v>93</v>
      </c>
      <c r="E16" s="17" t="s">
        <v>92</v>
      </c>
      <c r="F16" s="17" t="s">
        <v>92</v>
      </c>
      <c r="G16" s="22"/>
    </row>
    <row r="17" spans="1:7" ht="43.5" customHeight="1">
      <c r="A17" s="6">
        <v>10</v>
      </c>
      <c r="B17" s="14" t="s">
        <v>50</v>
      </c>
      <c r="C17" s="6">
        <v>2</v>
      </c>
      <c r="D17" s="17" t="s">
        <v>96</v>
      </c>
      <c r="E17" s="17" t="s">
        <v>92</v>
      </c>
      <c r="F17" s="17" t="s">
        <v>92</v>
      </c>
      <c r="G17" s="17"/>
    </row>
    <row r="18" spans="1:7" ht="31.5" customHeight="1">
      <c r="A18" s="24"/>
      <c r="B18" s="12" t="s">
        <v>44</v>
      </c>
      <c r="C18" s="13">
        <f>SUM(C8:C17)/10</f>
        <v>1.3</v>
      </c>
      <c r="D18" s="13"/>
      <c r="E18" s="13">
        <f>SUM(E8:E17)/10+C18</f>
        <v>2.8</v>
      </c>
      <c r="F18" s="50"/>
      <c r="G18" s="24"/>
    </row>
  </sheetData>
  <sheetProtection/>
  <mergeCells count="13">
    <mergeCell ref="A1:G1"/>
    <mergeCell ref="A2:G2"/>
    <mergeCell ref="A3:G3"/>
    <mergeCell ref="C4:D4"/>
    <mergeCell ref="A5:A7"/>
    <mergeCell ref="B5:B7"/>
    <mergeCell ref="C5:D5"/>
    <mergeCell ref="E5:F5"/>
    <mergeCell ref="G5:G7"/>
    <mergeCell ref="C6:C7"/>
    <mergeCell ref="D6:D7"/>
    <mergeCell ref="E6:E7"/>
    <mergeCell ref="F6:F7"/>
  </mergeCells>
  <printOptions/>
  <pageMargins left="0.25" right="0.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4.125" style="28" customWidth="1"/>
    <col min="2" max="2" width="19.375" style="28" customWidth="1"/>
    <col min="3" max="3" width="7.625" style="28" customWidth="1"/>
    <col min="4" max="4" width="7.625" style="51" customWidth="1"/>
    <col min="5" max="5" width="7.625" style="28" customWidth="1"/>
    <col min="6" max="6" width="7.625" style="51" customWidth="1"/>
    <col min="7" max="7" width="7.625" style="28" customWidth="1"/>
    <col min="8" max="8" width="7.625" style="51" customWidth="1"/>
    <col min="9" max="15" width="7.625" style="28" customWidth="1"/>
    <col min="16" max="16384" width="9.00390625" style="28" customWidth="1"/>
  </cols>
  <sheetData>
    <row r="1" spans="1:15" ht="18.75">
      <c r="A1" s="95" t="s">
        <v>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9.5" customHeight="1">
      <c r="A2" s="96" t="s">
        <v>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112" t="str">
        <f>'bieu 10 xa phan dau'!A3:F3</f>
        <v>(Kèm theo Kế hoạch số: 30/KH-SXD ngày 06 tháng 3 năm 2023 của Sở Xây dựng)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6" customHeight="1">
      <c r="A5" s="27" t="s">
        <v>1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5" t="s">
        <v>19</v>
      </c>
    </row>
    <row r="6" spans="1:15" ht="19.5" customHeight="1">
      <c r="A6" s="6">
        <v>1</v>
      </c>
      <c r="B6" s="57" t="s">
        <v>20</v>
      </c>
      <c r="C6" s="58">
        <v>3</v>
      </c>
      <c r="D6" s="59">
        <v>21</v>
      </c>
      <c r="E6" s="60">
        <v>16</v>
      </c>
      <c r="F6" s="61">
        <v>13</v>
      </c>
      <c r="G6" s="62">
        <v>15</v>
      </c>
      <c r="H6" s="63">
        <v>16</v>
      </c>
      <c r="I6" s="64">
        <v>14</v>
      </c>
      <c r="J6" s="61">
        <v>14</v>
      </c>
      <c r="K6" s="65">
        <v>10</v>
      </c>
      <c r="L6" s="66">
        <v>18</v>
      </c>
      <c r="M6" s="67">
        <v>23</v>
      </c>
      <c r="N6" s="64">
        <f>SUM(C6:M6)</f>
        <v>163</v>
      </c>
      <c r="O6" s="68">
        <f>N6/181</f>
        <v>0.9005524861878453</v>
      </c>
    </row>
    <row r="7" spans="1:15" s="51" customFormat="1" ht="19.5" customHeight="1">
      <c r="A7" s="6">
        <v>9</v>
      </c>
      <c r="B7" s="57" t="s">
        <v>21</v>
      </c>
      <c r="C7" s="58">
        <v>3</v>
      </c>
      <c r="D7" s="59">
        <v>15</v>
      </c>
      <c r="E7" s="69">
        <v>8</v>
      </c>
      <c r="F7" s="61">
        <v>14</v>
      </c>
      <c r="G7" s="62">
        <v>13</v>
      </c>
      <c r="H7" s="63">
        <v>9</v>
      </c>
      <c r="I7" s="64">
        <v>16</v>
      </c>
      <c r="J7" s="61">
        <v>15</v>
      </c>
      <c r="K7" s="65">
        <v>8</v>
      </c>
      <c r="L7" s="66">
        <v>17</v>
      </c>
      <c r="M7" s="67">
        <v>21</v>
      </c>
      <c r="N7" s="64">
        <f>SUM(C7:M7)</f>
        <v>139</v>
      </c>
      <c r="O7" s="68">
        <f>N7/181</f>
        <v>0.7679558011049724</v>
      </c>
    </row>
    <row r="8" spans="1:15" ht="42.75" customHeight="1">
      <c r="A8" s="6">
        <v>17</v>
      </c>
      <c r="B8" s="57" t="s">
        <v>22</v>
      </c>
      <c r="C8" s="58">
        <v>3</v>
      </c>
      <c r="D8" s="59">
        <v>10</v>
      </c>
      <c r="E8" s="69">
        <v>8</v>
      </c>
      <c r="F8" s="61">
        <v>8</v>
      </c>
      <c r="G8" s="62">
        <v>11</v>
      </c>
      <c r="H8" s="63">
        <v>7</v>
      </c>
      <c r="I8" s="64">
        <v>3</v>
      </c>
      <c r="J8" s="61">
        <v>9</v>
      </c>
      <c r="K8" s="65">
        <v>9</v>
      </c>
      <c r="L8" s="66">
        <v>11</v>
      </c>
      <c r="M8" s="67">
        <v>11</v>
      </c>
      <c r="N8" s="64">
        <f>SUM(C8:M8)</f>
        <v>90</v>
      </c>
      <c r="O8" s="68">
        <f>N8/181</f>
        <v>0.4972375690607735</v>
      </c>
    </row>
    <row r="9" spans="1:15" ht="19.5" customHeight="1">
      <c r="A9" s="24"/>
      <c r="B9" s="8" t="s">
        <v>23</v>
      </c>
      <c r="C9" s="71">
        <f aca="true" t="shared" si="0" ref="C9:N9">SUM(C6:C8)</f>
        <v>9</v>
      </c>
      <c r="D9" s="71">
        <f t="shared" si="0"/>
        <v>46</v>
      </c>
      <c r="E9" s="71">
        <f t="shared" si="0"/>
        <v>32</v>
      </c>
      <c r="F9" s="71">
        <f t="shared" si="0"/>
        <v>35</v>
      </c>
      <c r="G9" s="71">
        <f t="shared" si="0"/>
        <v>39</v>
      </c>
      <c r="H9" s="71">
        <f t="shared" si="0"/>
        <v>32</v>
      </c>
      <c r="I9" s="71">
        <f t="shared" si="0"/>
        <v>33</v>
      </c>
      <c r="J9" s="71">
        <f t="shared" si="0"/>
        <v>38</v>
      </c>
      <c r="K9" s="71">
        <f t="shared" si="0"/>
        <v>27</v>
      </c>
      <c r="L9" s="71">
        <f t="shared" si="0"/>
        <v>46</v>
      </c>
      <c r="M9" s="71">
        <f t="shared" si="0"/>
        <v>55</v>
      </c>
      <c r="N9" s="74">
        <f t="shared" si="0"/>
        <v>392</v>
      </c>
      <c r="O9" s="75"/>
    </row>
    <row r="10" spans="1:15" ht="45" customHeight="1">
      <c r="A10" s="24"/>
      <c r="B10" s="9" t="s">
        <v>24</v>
      </c>
      <c r="C10" s="76">
        <f>SUM(C6:C8)/3</f>
        <v>3</v>
      </c>
      <c r="D10" s="77">
        <f>SUM(D6:D8)/21</f>
        <v>2.1904761904761907</v>
      </c>
      <c r="E10" s="77">
        <f>SUM(E6:E8)/16</f>
        <v>2</v>
      </c>
      <c r="F10" s="77">
        <f>SUM(F6:F8)/18</f>
        <v>1.9444444444444444</v>
      </c>
      <c r="G10" s="77">
        <f>SUM(G6:G8)/17</f>
        <v>2.2941176470588234</v>
      </c>
      <c r="H10" s="77">
        <f>SUM(H6:H8)/16</f>
        <v>2</v>
      </c>
      <c r="I10" s="77">
        <f>SUM(I6:I8)/20</f>
        <v>1.65</v>
      </c>
      <c r="J10" s="77">
        <f>SUM(J6:J8)/19</f>
        <v>2</v>
      </c>
      <c r="K10" s="77">
        <f>SUM(K6:K8)/10</f>
        <v>2.7</v>
      </c>
      <c r="L10" s="77">
        <f>SUM(L6:L8)/18</f>
        <v>2.5555555555555554</v>
      </c>
      <c r="M10" s="77">
        <f>SUM(M6:M8)/23</f>
        <v>2.391304347826087</v>
      </c>
      <c r="N10" s="78">
        <f>N9/181</f>
        <v>2.165745856353591</v>
      </c>
      <c r="O10" s="79"/>
    </row>
  </sheetData>
  <sheetProtection/>
  <mergeCells count="3">
    <mergeCell ref="A1:O1"/>
    <mergeCell ref="A2:O2"/>
    <mergeCell ref="A3:O3"/>
  </mergeCells>
  <printOptions/>
  <pageMargins left="0.3" right="0.21" top="0.53" bottom="0.36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3" sqref="A3:O3"/>
    </sheetView>
  </sheetViews>
  <sheetFormatPr defaultColWidth="9.00390625" defaultRowHeight="15.75"/>
  <cols>
    <col min="1" max="1" width="4.125" style="28" customWidth="1"/>
    <col min="2" max="2" width="25.75390625" style="28" customWidth="1"/>
    <col min="3" max="3" width="7.625" style="28" customWidth="1"/>
    <col min="4" max="4" width="7.625" style="51" customWidth="1"/>
    <col min="5" max="5" width="7.625" style="28" customWidth="1"/>
    <col min="6" max="6" width="7.625" style="51" customWidth="1"/>
    <col min="7" max="7" width="7.625" style="28" customWidth="1"/>
    <col min="8" max="8" width="7.625" style="51" customWidth="1"/>
    <col min="9" max="15" width="7.625" style="28" customWidth="1"/>
    <col min="16" max="16384" width="9.00390625" style="28" customWidth="1"/>
  </cols>
  <sheetData>
    <row r="1" spans="1:15" ht="18.75">
      <c r="A1" s="95" t="s">
        <v>90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9.5" customHeight="1">
      <c r="A2" s="96" t="s">
        <v>83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5.75">
      <c r="A3" s="112" t="str">
        <f>'bieu 10 xa phan dau'!A3:F3</f>
        <v>(Kèm theo Kế hoạch số: 30/KH-SXD ngày 06 tháng 3 năm 2023 của Sở Xây dựng)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36" customHeight="1">
      <c r="A5" s="27" t="s">
        <v>1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5" t="s">
        <v>19</v>
      </c>
    </row>
    <row r="6" spans="1:15" ht="19.5" customHeight="1">
      <c r="A6" s="6">
        <v>1</v>
      </c>
      <c r="B6" s="57" t="s">
        <v>20</v>
      </c>
      <c r="C6" s="80">
        <v>3</v>
      </c>
      <c r="D6" s="70">
        <v>9</v>
      </c>
      <c r="E6" s="71">
        <v>2</v>
      </c>
      <c r="F6" s="81">
        <v>2</v>
      </c>
      <c r="G6" s="82">
        <v>4</v>
      </c>
      <c r="H6" s="83">
        <v>2</v>
      </c>
      <c r="I6" s="84">
        <v>7</v>
      </c>
      <c r="J6" s="66">
        <v>4</v>
      </c>
      <c r="K6" s="73">
        <v>10</v>
      </c>
      <c r="L6" s="85">
        <v>8</v>
      </c>
      <c r="M6" s="86">
        <v>4</v>
      </c>
      <c r="N6" s="72">
        <f>SUM(C6:M6)</f>
        <v>55</v>
      </c>
      <c r="O6" s="68">
        <f>N6/181</f>
        <v>0.30386740331491713</v>
      </c>
    </row>
    <row r="7" spans="1:15" s="51" customFormat="1" ht="19.5" customHeight="1">
      <c r="A7" s="6">
        <v>9</v>
      </c>
      <c r="B7" s="57" t="s">
        <v>21</v>
      </c>
      <c r="C7" s="80">
        <v>3</v>
      </c>
      <c r="D7" s="70">
        <v>9</v>
      </c>
      <c r="E7" s="87">
        <v>6</v>
      </c>
      <c r="F7" s="81">
        <v>3</v>
      </c>
      <c r="G7" s="82">
        <v>6</v>
      </c>
      <c r="H7" s="83">
        <v>1</v>
      </c>
      <c r="I7" s="88">
        <v>8</v>
      </c>
      <c r="J7" s="66">
        <v>8</v>
      </c>
      <c r="K7" s="73">
        <v>5</v>
      </c>
      <c r="L7" s="85">
        <v>7</v>
      </c>
      <c r="M7" s="86">
        <v>10</v>
      </c>
      <c r="N7" s="72">
        <f>SUM(C7:M7)</f>
        <v>66</v>
      </c>
      <c r="O7" s="68">
        <f>N7/181</f>
        <v>0.36464088397790057</v>
      </c>
    </row>
    <row r="8" spans="1:15" ht="19.5" customHeight="1">
      <c r="A8" s="6">
        <v>17</v>
      </c>
      <c r="B8" s="57" t="s">
        <v>63</v>
      </c>
      <c r="C8" s="80">
        <v>3</v>
      </c>
      <c r="D8" s="70">
        <v>9</v>
      </c>
      <c r="E8" s="87">
        <v>6</v>
      </c>
      <c r="F8" s="81">
        <v>1</v>
      </c>
      <c r="G8" s="90">
        <v>5</v>
      </c>
      <c r="H8" s="83">
        <v>1</v>
      </c>
      <c r="I8" s="88">
        <v>1</v>
      </c>
      <c r="J8" s="66">
        <v>1</v>
      </c>
      <c r="K8" s="73">
        <v>2</v>
      </c>
      <c r="L8" s="85">
        <v>3</v>
      </c>
      <c r="M8" s="89">
        <v>2</v>
      </c>
      <c r="N8" s="72">
        <f>SUM(C8:M8)</f>
        <v>34</v>
      </c>
      <c r="O8" s="68">
        <f>N8/181</f>
        <v>0.1878453038674033</v>
      </c>
    </row>
    <row r="9" spans="1:15" ht="19.5" customHeight="1">
      <c r="A9" s="24"/>
      <c r="B9" s="8" t="s">
        <v>23</v>
      </c>
      <c r="C9" s="71">
        <f aca="true" t="shared" si="0" ref="C9:N9">SUM(C6:C8)</f>
        <v>9</v>
      </c>
      <c r="D9" s="71">
        <f t="shared" si="0"/>
        <v>27</v>
      </c>
      <c r="E9" s="71">
        <f t="shared" si="0"/>
        <v>14</v>
      </c>
      <c r="F9" s="71">
        <f t="shared" si="0"/>
        <v>6</v>
      </c>
      <c r="G9" s="71">
        <f t="shared" si="0"/>
        <v>15</v>
      </c>
      <c r="H9" s="71">
        <f t="shared" si="0"/>
        <v>4</v>
      </c>
      <c r="I9" s="71">
        <f t="shared" si="0"/>
        <v>16</v>
      </c>
      <c r="J9" s="71">
        <f t="shared" si="0"/>
        <v>13</v>
      </c>
      <c r="K9" s="71">
        <f t="shared" si="0"/>
        <v>17</v>
      </c>
      <c r="L9" s="71">
        <f t="shared" si="0"/>
        <v>18</v>
      </c>
      <c r="M9" s="71">
        <f t="shared" si="0"/>
        <v>16</v>
      </c>
      <c r="N9" s="74">
        <f t="shared" si="0"/>
        <v>155</v>
      </c>
      <c r="O9" s="75"/>
    </row>
    <row r="10" spans="1:15" ht="51" customHeight="1">
      <c r="A10" s="24"/>
      <c r="B10" s="9" t="s">
        <v>24</v>
      </c>
      <c r="C10" s="76">
        <f>SUM(C6:C8)/3</f>
        <v>3</v>
      </c>
      <c r="D10" s="77">
        <f>SUM(D6:D8)/9</f>
        <v>3</v>
      </c>
      <c r="E10" s="77">
        <f>SUM(E6:E8)/7</f>
        <v>2</v>
      </c>
      <c r="F10" s="77">
        <f>SUM(F6:F8)/8</f>
        <v>0.75</v>
      </c>
      <c r="G10" s="77">
        <f>SUM(G6:G8)/10</f>
        <v>1.5</v>
      </c>
      <c r="H10" s="77">
        <f aca="true" t="shared" si="1" ref="H10:M10">SUM(H6:H8)/8</f>
        <v>0.5</v>
      </c>
      <c r="I10" s="77">
        <f t="shared" si="1"/>
        <v>2</v>
      </c>
      <c r="J10" s="77">
        <f t="shared" si="1"/>
        <v>1.625</v>
      </c>
      <c r="K10" s="77">
        <f t="shared" si="1"/>
        <v>2.125</v>
      </c>
      <c r="L10" s="77">
        <f t="shared" si="1"/>
        <v>2.25</v>
      </c>
      <c r="M10" s="77">
        <f t="shared" si="1"/>
        <v>2</v>
      </c>
      <c r="N10" s="78">
        <f>N9/85</f>
        <v>1.8235294117647058</v>
      </c>
      <c r="O10" s="79"/>
    </row>
    <row r="11" spans="7:13" ht="15.75">
      <c r="G11" s="91"/>
      <c r="I11" s="92"/>
      <c r="K11" s="93"/>
      <c r="M11" s="21"/>
    </row>
  </sheetData>
  <sheetProtection/>
  <mergeCells count="3">
    <mergeCell ref="A1:O1"/>
    <mergeCell ref="A2:O2"/>
    <mergeCell ref="A3:O3"/>
  </mergeCells>
  <printOptions/>
  <pageMargins left="0.35" right="0.2" top="0.42" bottom="0.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2023-03-06T02:30:58Z</cp:lastPrinted>
  <dcterms:created xsi:type="dcterms:W3CDTF">2017-01-23T02:18:43Z</dcterms:created>
  <dcterms:modified xsi:type="dcterms:W3CDTF">2023-03-06T02:31:04Z</dcterms:modified>
  <cp:category/>
  <cp:version/>
  <cp:contentType/>
  <cp:contentStatus/>
</cp:coreProperties>
</file>