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880" windowHeight="7980" firstSheet="1" activeTab="1"/>
  </bookViews>
  <sheets>
    <sheet name="Bieu so 48" sheetId="1" state="hidden" r:id="rId1"/>
    <sheet name="Bieu so 48 (2022)" sheetId="2" r:id="rId2"/>
    <sheet name="Bieu so 49 (theo đơn vị)" sheetId="3" state="hidden" r:id="rId3"/>
    <sheet name="Bieu so 49 (2022)" sheetId="4" r:id="rId4"/>
    <sheet name="Bieu so 49 (theo đơn vị) (sửa)" sheetId="5" state="hidden" r:id="rId5"/>
  </sheets>
  <definedNames>
    <definedName name="_xlnm._FilterDatabase" localSheetId="1" hidden="1">'Bieu so 48 (2022)'!$A$10:$C$10</definedName>
    <definedName name="_xlnm.Print_Area" localSheetId="0">'Bieu so 48'!$A$3:$C$98</definedName>
    <definedName name="_xlnm.Print_Area" localSheetId="1">'Bieu so 48 (2022)'!$A$3:$C$112</definedName>
    <definedName name="_xlnm.Print_Area" localSheetId="3">'Bieu so 49 (2022)'!$A$3:$F$103</definedName>
    <definedName name="_xlnm.Print_Area" localSheetId="2">'Bieu so 49 (theo đơn vị)'!$A$3:$F$96</definedName>
    <definedName name="_xlnm.Print_Area" localSheetId="4">'Bieu so 49 (theo đơn vị) (sửa)'!$A$3:$F$99</definedName>
    <definedName name="_xlnm.Print_Titles" localSheetId="1">'Bieu so 48 (2022)'!$10:$10</definedName>
    <definedName name="_xlnm.Print_Titles" localSheetId="3">'Bieu so 49 (2022)'!$7:$7</definedName>
  </definedNames>
  <calcPr fullCalcOnLoad="1"/>
</workbook>
</file>

<file path=xl/sharedStrings.xml><?xml version="1.0" encoding="utf-8"?>
<sst xmlns="http://schemas.openxmlformats.org/spreadsheetml/2006/main" count="737" uniqueCount="210">
  <si>
    <t>Nội dung</t>
  </si>
  <si>
    <t>Tổng số</t>
  </si>
  <si>
    <t xml:space="preserve"> - Quỹ thi đua khen thưởng</t>
  </si>
  <si>
    <t xml:space="preserve"> - Kiểm soát thủ tục hành chính và một cửa</t>
  </si>
  <si>
    <t xml:space="preserve"> - Trang phục thanh tra</t>
  </si>
  <si>
    <t xml:space="preserve"> - Xây dựng văn bản QPPL</t>
  </si>
  <si>
    <t>Đơn vị: đồng</t>
  </si>
  <si>
    <t>STT</t>
  </si>
  <si>
    <t>I</t>
  </si>
  <si>
    <t>Số thu phí, lệ phí</t>
  </si>
  <si>
    <t>1.1</t>
  </si>
  <si>
    <t>1.2</t>
  </si>
  <si>
    <t>2.1</t>
  </si>
  <si>
    <t>Số phí, lệ phí nộp NSNN</t>
  </si>
  <si>
    <t>3.1</t>
  </si>
  <si>
    <t>3.2</t>
  </si>
  <si>
    <t>II</t>
  </si>
  <si>
    <t>Tổng số thu, chi, nộp ngân sách nhà nước phí, lệ phí</t>
  </si>
  <si>
    <t>Tổng số thu, chi, nộp NSNN từ hoạt động dịch vụ 
(đơn vị sự nghiệp trực thuộc sở)</t>
  </si>
  <si>
    <t>2.2</t>
  </si>
  <si>
    <t>2.3</t>
  </si>
  <si>
    <t>A</t>
  </si>
  <si>
    <t>B</t>
  </si>
  <si>
    <t xml:space="preserve"> + Tiết kiệm 10% chi thường xuyên để tại đơn vị</t>
  </si>
  <si>
    <t xml:space="preserve"> + Tiết kiệm 40% từ số thu được để lại </t>
  </si>
  <si>
    <t xml:space="preserve"> - Trong đó:</t>
  </si>
  <si>
    <t xml:space="preserve"> - Lệ phí</t>
  </si>
  <si>
    <t xml:space="preserve"> - Phí</t>
  </si>
  <si>
    <t>SỐ THU PHÍ, LỆ PHÍ VÀ THU KHÁC (I+II)</t>
  </si>
  <si>
    <t>2.4</t>
  </si>
  <si>
    <t>2.5</t>
  </si>
  <si>
    <t>2.6</t>
  </si>
  <si>
    <t>2.7</t>
  </si>
  <si>
    <t>2.8</t>
  </si>
  <si>
    <t>2.9</t>
  </si>
  <si>
    <t>DỰ TOÁN THU, CHI NGÂN SÁCH NHÀ NƯỚC NĂM 2018</t>
  </si>
  <si>
    <t>Mẫu biểu số 48</t>
  </si>
  <si>
    <t>Mã KBNN nơi giao dịch: 2411</t>
  </si>
  <si>
    <t>DỰ TOÁN CHI NGÂN SÁCH NHÀ NƯỚC (I+II)</t>
  </si>
  <si>
    <t>Mã số Kho bạc nhà nước nơi giao dịch</t>
  </si>
  <si>
    <t>Mã số đơn vị sử dụng NSNN</t>
  </si>
  <si>
    <t>Mẫu biểu số 49</t>
  </si>
  <si>
    <t xml:space="preserve"> + Lệ phí cấp phép xây dựng</t>
  </si>
  <si>
    <t xml:space="preserve"> + Lệ phí cấp phép quy hoạch</t>
  </si>
  <si>
    <t xml:space="preserve"> + Lệ phí cấp giấy phép hoạt động xây dựng</t>
  </si>
  <si>
    <t xml:space="preserve"> + Phí thẩm định thiết kế kỹ thuật, dự toán xây dựng</t>
  </si>
  <si>
    <t xml:space="preserve"> + Phí thẩm định dự án đầu tư xây dựng, thiết kế cơ sở</t>
  </si>
  <si>
    <t xml:space="preserve"> + Phí thẩm định thiết kế kỹ thuật, dự toán xây dựng (90%)</t>
  </si>
  <si>
    <t xml:space="preserve">  + Phí thẩm định dự án đầu tư xây dựng, thiết kế cơ sở (90%)</t>
  </si>
  <si>
    <t xml:space="preserve"> + Lệ phí ĐKCB hợp chuẩn, hợp qui</t>
  </si>
  <si>
    <t xml:space="preserve"> + Lệ phí cấp phép xây dựng (100%)</t>
  </si>
  <si>
    <t xml:space="preserve"> + Lệ phí cấp phép quy hoạch (100%)</t>
  </si>
  <si>
    <t xml:space="preserve"> + Lệ phí cấp giấy phép hoạt động xây dựng (100%)</t>
  </si>
  <si>
    <t xml:space="preserve"> + Lệ phí ĐKCB hợp chuẩn, hợp qui (100%)</t>
  </si>
  <si>
    <t xml:space="preserve"> + Phí thẩm định thiết kế kỹ thuật, dự toán xây dựng (10%)</t>
  </si>
  <si>
    <t xml:space="preserve"> + Phí thẩm định dự án đầu tư xây dựng, thiết kế cơ sở (10%)</t>
  </si>
  <si>
    <t>Trung tâm Quy hoạch xây dựng</t>
  </si>
  <si>
    <t xml:space="preserve"> + Thu chi phí thẩm tra</t>
  </si>
  <si>
    <t xml:space="preserve"> + Thu chi phí tư vấn KS lập quy hoạch xây dựng</t>
  </si>
  <si>
    <t xml:space="preserve"> + Thu chi phí tư vấn lập Báo cáo KTKT, TKTC tổng DT</t>
  </si>
  <si>
    <t>Trung tâm Kiểm định chất lượng công trình xây dựng</t>
  </si>
  <si>
    <t xml:space="preserve"> + Thu thẩm tra TKKTTC&amp;DT</t>
  </si>
  <si>
    <t xml:space="preserve"> + Thu kiểm định và cấp giấy chứng nhận</t>
  </si>
  <si>
    <t xml:space="preserve"> + Thu thí nghiệm vật liệu và cấu kiện xây dựng</t>
  </si>
  <si>
    <t xml:space="preserve"> + Thu giám sát thi công</t>
  </si>
  <si>
    <t xml:space="preserve"> + Thu quản lý dự án xây dựng</t>
  </si>
  <si>
    <t xml:space="preserve"> + Thu từ hoạt động tài chính</t>
  </si>
  <si>
    <t xml:space="preserve">Chi từ nguồn thu phí, lệ phí được để lại </t>
  </si>
  <si>
    <t>Chi quản lý hành chính (kinh phí thực hiện tự chủ)</t>
  </si>
  <si>
    <t>Chi từ nguồn thu hoạt động dịch vụ được để lại (2 = 2.1 + 2.2)</t>
  </si>
  <si>
    <t>Số thu dịch vụ (1= 1.1 + 1.2)</t>
  </si>
  <si>
    <t>Số nộp NSNN từ nguồn thu hoạt động dịch vụ (3 = 3.1 + 3.2)</t>
  </si>
  <si>
    <t>Đơn vị: Sở Xây dựng tỉnh Lạng Sơn</t>
  </si>
  <si>
    <t>Mã số: 419</t>
  </si>
  <si>
    <t>(Kèm theo Quyết định số:       /QĐ-SXD ngày       tháng 01 năm 2018 của 
Sở Xây dựng tỉnh Lạng Sơn)</t>
  </si>
  <si>
    <t xml:space="preserve"> - Chi hoạt động phục vụ công tác thu phí</t>
  </si>
  <si>
    <t xml:space="preserve"> - Kinh phí BCĐ và tổ chuyên viên giúp việc hỗ trợ người có công với cách mạng về nhà ở (theo QĐ số 1646/QĐ-UBND ngày 29/10/2013).</t>
  </si>
  <si>
    <t xml:space="preserve"> - Kinh phí BCĐ và tổ chuyên viên giúp việc về chính sách hỗ trợ hộ nghèo về nhà ở (theo QĐ 10/QĐ-UBND ngày 07/01/2016)</t>
  </si>
  <si>
    <t xml:space="preserve"> - Kinh phí BCĐ về chính sách nhà ở và thị trường bất động sản (theo QĐ 1702/QĐ-UBND ngày 14/9/2017)</t>
  </si>
  <si>
    <t xml:space="preserve"> - Kinh phí sửa chữa xe ô tô</t>
  </si>
  <si>
    <t>Chi quản lý hành chính 13 (1+2)</t>
  </si>
  <si>
    <t xml:space="preserve"> - Quản lý hệ thống thoát nước trên địa bàn thành phố Lạng Sơn</t>
  </si>
  <si>
    <t xml:space="preserve">  - Duy tu bảo dưỡng mốc lộ giới, cung cấp thông tin quy hoạch, điều chỉnh cục bộ quy hoạch.</t>
  </si>
  <si>
    <t xml:space="preserve"> - Điều chỉnh bộ đơn giá</t>
  </si>
  <si>
    <t xml:space="preserve"> - Công tác quản lý kinh tế về xây dựng</t>
  </si>
  <si>
    <t xml:space="preserve"> - Chương trình phát triển nhà ở mới tỉnh Lạng Sơn giai đoạn 2017-2020 và định hướng 2030</t>
  </si>
  <si>
    <t xml:space="preserve">  - Kinh phí kiểm định chất lượng các dự án CTXD</t>
  </si>
  <si>
    <t xml:space="preserve">Kinh phí không thực hiện tự chủ (12)  </t>
  </si>
  <si>
    <t>Kinh phí thực hiện chế độ tự chủ (Chương 419; Loại: 340; Khoản: 341; Tài khoản: 9523.2.1062631)</t>
  </si>
  <si>
    <r>
      <t xml:space="preserve">Các hoạt động thăm dò, khảo sát, quy hoạch </t>
    </r>
    <r>
      <rPr>
        <b/>
        <i/>
        <sz val="12"/>
        <color indexed="12"/>
        <rFont val="Times New Roman"/>
        <family val="2"/>
      </rPr>
      <t>(Chương 419;  Loại: 280; Khoản: 332; Tài khoản: 9527.2.1062631)</t>
    </r>
  </si>
  <si>
    <t>Văn phòng       Sở Xây dựng</t>
  </si>
  <si>
    <t>1090103</t>
  </si>
  <si>
    <t>1083829</t>
  </si>
  <si>
    <t>Trung tâm    Kiểm định       chất lượng CTXD</t>
  </si>
  <si>
    <t>(Kèm theo Quyết định số:       /QĐ-SXD ngày       tháng 01 năm 2018 của Sở Xây dựng tỉnh Lạng Sơn)</t>
  </si>
  <si>
    <t>Kinh phí không thực hiện chế độ tự chủ (12) (Chương 419; Loại: 340; Khoản: 341;  Tài khoản: 9527.2.1062631)</t>
  </si>
  <si>
    <t>Chi quản lý hành chính (13) (1+2)</t>
  </si>
  <si>
    <r>
      <t>Chi sự nghiệp kinh tế</t>
    </r>
    <r>
      <rPr>
        <b/>
        <i/>
        <sz val="12"/>
        <color indexed="8"/>
        <rFont val="Times New Roman"/>
        <family val="2"/>
      </rPr>
      <t xml:space="preserve"> (KP không thực hiện tự chủ) (12) </t>
    </r>
  </si>
  <si>
    <r>
      <t xml:space="preserve">Cấp, thoát nước </t>
    </r>
    <r>
      <rPr>
        <b/>
        <i/>
        <sz val="12"/>
        <color indexed="12"/>
        <rFont val="Times New Roman"/>
        <family val="1"/>
      </rPr>
      <t xml:space="preserve">(Chương 419;  Loại: 280; </t>
    </r>
    <r>
      <rPr>
        <b/>
        <i/>
        <sz val="12"/>
        <color indexed="10"/>
        <rFont val="Times New Roman"/>
        <family val="2"/>
      </rPr>
      <t xml:space="preserve"> Khoản: 311;  </t>
    </r>
    <r>
      <rPr>
        <b/>
        <i/>
        <sz val="12"/>
        <color indexed="12"/>
        <rFont val="Times New Roman"/>
        <family val="1"/>
      </rPr>
      <t>Tài khoản: 9527.2.1062631)</t>
    </r>
  </si>
  <si>
    <t xml:space="preserve"> - Kinh phí kiểm định chất lượng các dự án CTXD</t>
  </si>
  <si>
    <t>Công nghiệp khác (Chương 419;  Loại: 280; Khoản: 309; Tài khoản: 9527.2.1062631)</t>
  </si>
  <si>
    <r>
      <t xml:space="preserve">Sự nghiệp kinh tế và dịch vụ khác </t>
    </r>
    <r>
      <rPr>
        <b/>
        <i/>
        <sz val="12"/>
        <color indexed="12"/>
        <rFont val="Times New Roman"/>
        <family val="1"/>
      </rPr>
      <t>(Chương 419; Loại: 280; Khoản: 338; Tài khoản: 9527.2.1062631)</t>
    </r>
  </si>
  <si>
    <r>
      <t xml:space="preserve">Các hoạt động điều tra, thăm dò, khảo sát, tư vấn, quy hoạch </t>
    </r>
    <r>
      <rPr>
        <b/>
        <i/>
        <sz val="12"/>
        <color indexed="8"/>
        <rFont val="Times New Roman"/>
        <family val="2"/>
      </rPr>
      <t>(Loại: 280; Khoản: 332)</t>
    </r>
  </si>
  <si>
    <r>
      <t xml:space="preserve">Cấp, thoát nước </t>
    </r>
    <r>
      <rPr>
        <b/>
        <i/>
        <sz val="12"/>
        <color indexed="8"/>
        <rFont val="Times New Roman"/>
        <family val="2"/>
      </rPr>
      <t>(Loại: 280; Khoản: 311)</t>
    </r>
  </si>
  <si>
    <t>Kinh phí thực hiện chế độ tự chủ (Loại: 340; Khoản: 341)</t>
  </si>
  <si>
    <t>Kinh phí không thực hiện chế độ tự chủ (12) (Loại: 340; Khoản: 341)</t>
  </si>
  <si>
    <t>Kinh phí không thực hiện chế độ tự chủ (Loại: 340; Khoản 341).</t>
  </si>
  <si>
    <t>được chi</t>
  </si>
  <si>
    <t>Trung tâm Kiểm định chất lượng CTXD</t>
  </si>
  <si>
    <t>Kinh phí không thực hiện chế độ tự chủ (Nguồn 12; Loại: 340; Khoản 341).</t>
  </si>
  <si>
    <t xml:space="preserve"> -</t>
  </si>
  <si>
    <t>Kinh phí kiểm định chất lượng xây dựng, giám định sự cố công trình</t>
  </si>
  <si>
    <t xml:space="preserve">Dự án hoàn thành </t>
  </si>
  <si>
    <t xml:space="preserve">Dự án chuyển tiếp </t>
  </si>
  <si>
    <t>Điều chỉnh QH chung xây dựng thị trấn Đình Lập, huyện Đình Lập, tỉnh Lạng Sơn, tỷ lệ 1/5000</t>
  </si>
  <si>
    <t>3.3</t>
  </si>
  <si>
    <t>Dự án triển khai mới</t>
  </si>
  <si>
    <t>Quy hoạch chi tiết cửa khẩu Tân Thanh, huyện Văn Lãng, tỉnh Lạng Sơn, tỷ lệ 1/500</t>
  </si>
  <si>
    <t xml:space="preserve"> Thu chi phí tư vấn KS lập quy hoạch xây dựng</t>
  </si>
  <si>
    <t xml:space="preserve"> Thu chi phí tư vấn lập Báo cáo KTKT, TKTC tổng DT</t>
  </si>
  <si>
    <t xml:space="preserve"> Thu kiểm định và cấp giấy chứng nhận</t>
  </si>
  <si>
    <t xml:space="preserve"> Thu thí nghiệm vật liệu và cấu kiện xây dựng</t>
  </si>
  <si>
    <t xml:space="preserve"> Thu giám sát thi công</t>
  </si>
  <si>
    <t xml:space="preserve"> Lệ phí cấp phép xây dựng (nộp 100%)</t>
  </si>
  <si>
    <t xml:space="preserve"> Lệ phí cấp giấy phép hoạt động xây dựng (nộp 100%)</t>
  </si>
  <si>
    <t xml:space="preserve"> Lệ phí ĐKCB hợp chuẩn, hợp qui (nộp 100%)</t>
  </si>
  <si>
    <t xml:space="preserve"> Phí</t>
  </si>
  <si>
    <t xml:space="preserve"> Phí thẩm định dự án đầu tư xây dựng, thiết kế cơ sở (10%)</t>
  </si>
  <si>
    <t xml:space="preserve"> Lệ phí cấp phép xây dựng</t>
  </si>
  <si>
    <t xml:space="preserve"> Lệ phí cấp phép quy hoạch</t>
  </si>
  <si>
    <t xml:space="preserve"> Lệ phí cấp giấy phép hoạt động xây dựng</t>
  </si>
  <si>
    <t xml:space="preserve"> Lệ phí ĐKCB hợp chuẩn, hợp qui</t>
  </si>
  <si>
    <t xml:space="preserve"> Lệ phí</t>
  </si>
  <si>
    <t xml:space="preserve"> Phí thẩm định dự án đầu tư xây dựng, thiết kế cơ sở</t>
  </si>
  <si>
    <t xml:space="preserve"> Phí thẩm định dự án đầu tư xây dựng, thiết kế cơ sở (90%)</t>
  </si>
  <si>
    <t xml:space="preserve"> Lệ phí cấp phép xây dựng (nộp 100% vào NSNN)</t>
  </si>
  <si>
    <t xml:space="preserve"> Lệ phí cấp giấy phép hoạt động xây dựng (nộp 100% vào NSNN)</t>
  </si>
  <si>
    <t xml:space="preserve"> Lệ phí ĐKCB hợp chuẩn, hợp qui (nộp 100% vào NSNN)</t>
  </si>
  <si>
    <t>Chi hoạt động phục vụ công tác thu phí</t>
  </si>
  <si>
    <t>Trang phục thanh tra</t>
  </si>
  <si>
    <t>Xây dựng văn bản QPPL</t>
  </si>
  <si>
    <t>Kiểm soát thủ tục hành chính và một cửa</t>
  </si>
  <si>
    <t>Quỹ thi đua khen thưởng</t>
  </si>
  <si>
    <t>Kiến thiết thị chính (Nguồn 12; Loại: 280; Khoản: 312)</t>
  </si>
  <si>
    <t>Kinh phí trích xử phạt, thu hồi phát hiện sau thanh tra</t>
  </si>
  <si>
    <t>1062631</t>
  </si>
  <si>
    <t xml:space="preserve">Điều chỉnh quy hoạch chung xây dựng thị trấn Na Dương, huyện Lộc Bình, tỉnh Lạng Sơn </t>
  </si>
  <si>
    <t>Điều chỉnh quy hoạch chung xây dựng thị trấn Văn Quan, huyện Văn Quan, tỉnh Lạng Sơn, tỷ lệ 1/5000</t>
  </si>
  <si>
    <t>Điều chỉnh Quy hoạch chung xây dựng thị trấn Bình Gia, huyện Bình Gia, tỉnh Lạng Sơn, tỷ lệ 1/5.000</t>
  </si>
  <si>
    <t>Điều chỉnh Quy hoạch chung xây dựng thị trấn Na Sầm, huyện Văn Lãng, tỉnh Lạng Sơn, tỷ lệ 1/5.000</t>
  </si>
  <si>
    <t xml:space="preserve">Điều chỉnh Quy hoạch chung xây dựng thị trấn Bắc Sơn, huyện Bắc Sơn, tỉnh Lạng Sơn, tỷ lệ 1/ 5.000 </t>
  </si>
  <si>
    <t>Tổng số thu, chi, nộp NSNN từ hoạt động dịch vụ</t>
  </si>
  <si>
    <t>Văn phòng Sở Xây dựng</t>
  </si>
  <si>
    <t>Đơn vị: Đồng</t>
  </si>
  <si>
    <t xml:space="preserve">Phí thẩm định dự án đầu tư xây dựng (thiết kế kỹ thuật &amp; dự toán xây dựng, thiết kế cơ sở, đồ án quy hoạch). </t>
  </si>
  <si>
    <t xml:space="preserve"> Phí (nộp NSNN 10%)</t>
  </si>
  <si>
    <t xml:space="preserve"> Lệ phí (nộp NSNN 100%)</t>
  </si>
  <si>
    <t>Tổng số thu từ hoạt động dịch vụ</t>
  </si>
  <si>
    <t>Thu chi phí tư vấn KS lập quy hoạch xây dựng</t>
  </si>
  <si>
    <t>Thu chi phí tư vấn lập BCKTKT, TKTC tổng DT</t>
  </si>
  <si>
    <t>Thu Kiểm định chất lượng công trình</t>
  </si>
  <si>
    <t>Thí nghiệm vật liệu và cấu kiện xây dựng</t>
  </si>
  <si>
    <t>Thu giám sát thi công</t>
  </si>
  <si>
    <t>Tổng nộp NSNN từ hoạt động dịch vụ</t>
  </si>
  <si>
    <t>Tổng số chi từ hoạt động dịch vụ</t>
  </si>
  <si>
    <t>Kinh phí vận hành Trạm xử lý nước thải và hệ thống thoát nước thải thuộc dự án Khu tái định cư và dân cư Nam thành phố</t>
  </si>
  <si>
    <t>Kinh phí Quản lý hệ thống thoát nước trên địa bàn thành phố Lạng Sơn</t>
  </si>
  <si>
    <t>Dự án hoàn thành</t>
  </si>
  <si>
    <t xml:space="preserve">Điều chỉnh quy hoạch chung thị trấn Lộc Bình, huyện Lộc Bình, tỉnh Lạng Sơn, tỷ lệ 1/5000 </t>
  </si>
  <si>
    <t xml:space="preserve">Điều chỉnh quy hoạch chung thị trấn Đồng Đăng, huyện Cao Lộc, tỉnh Lạng Sơn, tỷ lệ 1/10.000 </t>
  </si>
  <si>
    <t xml:space="preserve">Điều chỉnh quy hoạch chung thị trấn Đồng Mỏ, huyện Chi Lăng, tỉnh Lạng Sơn, tỷ lệ 1/5000 </t>
  </si>
  <si>
    <t xml:space="preserve">Điều chỉnh quy hoạch chung thị trấn Thất Khê, huyện Tràng Định, tỉnh Lạng Sơn, tỷ lệ 1/5000 </t>
  </si>
  <si>
    <t>Điều chỉnh quy hoạch chung thị trấn Chi Lăng, huyện Chi Lăng, tỉnh Lạng Sơn, tỷ lệ 1/5000</t>
  </si>
  <si>
    <t>Chi quản lý hành chính (Kinh phí thực hiện tự chủ)</t>
  </si>
  <si>
    <t>Kinh phí thực hiện chế độ tự chủ (Nguồn 13; Loại: 340; Khoản: 341)</t>
  </si>
  <si>
    <t xml:space="preserve"> + Tiết kiệm 10% chi thường xuyên để tại đơn vị (KP để thực hiện cải cách tiền lương: Mã nguồn 14; Loại: 340; Khoản: 341)</t>
  </si>
  <si>
    <t xml:space="preserve">Chi sự nghiệp kinh tế (KP không thực hiện tự chủ) (12) </t>
  </si>
  <si>
    <t>Các hoạt động điều tra, thăm dò, khảo sát, tư vấn, quy hoạch (Nguồn 12; Loại: 280; Khoản: 332)</t>
  </si>
  <si>
    <t xml:space="preserve"> Kinh phí sự nghiệp kinh tế cho dự án Quy hoạch (Nguồn 12; Loại: 280; Khoản: 332)</t>
  </si>
  <si>
    <t>Tổng nộp NSNN từ hoạt động dịch vụ (2=2.1+2.2)</t>
  </si>
  <si>
    <r>
      <t>Kinh phí thực hiện chế độ tự chủ</t>
    </r>
    <r>
      <rPr>
        <b/>
        <i/>
        <sz val="13"/>
        <color indexed="8"/>
        <rFont val="Times New Roman"/>
        <family val="2"/>
      </rPr>
      <t xml:space="preserve"> (Nguồn 13; Loại: 340; Khoản: 341)</t>
    </r>
  </si>
  <si>
    <r>
      <t xml:space="preserve">Các hoạt động điều tra, thăm dò, khảo sát, tư vấn, quy hoạch </t>
    </r>
    <r>
      <rPr>
        <b/>
        <i/>
        <sz val="13"/>
        <color indexed="8"/>
        <rFont val="Times New Roman"/>
        <family val="2"/>
      </rPr>
      <t>(Nguồn 12; Loại: 280; Khoản: 332)</t>
    </r>
  </si>
  <si>
    <r>
      <t xml:space="preserve"> Kinh phí sự nghiệp kinh tế cho dự án Quy hoạch </t>
    </r>
    <r>
      <rPr>
        <b/>
        <i/>
        <sz val="13"/>
        <color indexed="8"/>
        <rFont val="Times New Roman"/>
        <family val="2"/>
      </rPr>
      <t>(Nguồn 12; Loại: 280; Khoản: 332)</t>
    </r>
  </si>
  <si>
    <t>Kinh phí BCĐ về chính sách nhà ở và thị trường bất động sản (theo QĐ 2229/QĐ-UBND ngày 30/10/2020)</t>
  </si>
  <si>
    <t>Quy hoạch phân khu phía Đông thành phố Lạng Sơn, tỷ lệ 1/2.000</t>
  </si>
  <si>
    <t>Kinh phí BCĐ và tổ chuyên viên giúp việc về chính sách hỗ trợ hộ nghèo về nhà ở (theo QĐ 2280/QĐ-UBND ngày 06/11/2020)</t>
  </si>
  <si>
    <t>DỰ TOÁN THU, CHI NGÂN SÁCH NHÀ NƯỚC NĂM 2022</t>
  </si>
  <si>
    <t>Phí thẩm định dự án đầu tư xây dựng (thiết kế kỹ thuật &amp; dự toán xây dựng, thiết kế cơ sở, thẩm định lập nhiệm vụ, đồ án quy hoạch).</t>
  </si>
  <si>
    <t>Thu khác</t>
  </si>
  <si>
    <t>Thu thẩm tra TKKTTC&amp;DT; Kiểm tra công tác nghiệm thu</t>
  </si>
  <si>
    <t>Trang bị 06 bộ máy vi tính cấu hình cao phục vụ công tác phòng Quy hoạch kiến trúc</t>
  </si>
  <si>
    <t>Xây dựng hệ thống quản lý cơ sở dữ liệu ngành xây dựng tỉnh Lạng Sơn</t>
  </si>
  <si>
    <t xml:space="preserve">Điều chỉnh cục bộ Quy hoạch chi tiết xây dựng Khu phi thuế quan giai đoạn I, thuộc khu KTCK Đồng Đăng-Lạng Sơn, tỷ lệ 1/500 </t>
  </si>
  <si>
    <t>Điều chỉnh cục bộ Quy hoạch chi tiết xây dựng tỷ lệ 1/500, phường Tam thanh, thành phố Lạng Sơn.</t>
  </si>
  <si>
    <t xml:space="preserve">Điều chỉnh cục bộ Quy hoạch chi tiết xây dựng Khu tái định cư và dân cư Nam thành phố Lạng Sơn, tỷ lệ 1/500 </t>
  </si>
  <si>
    <t>Quy hoạch phân khu xây dựng Khu du lịch văn hóa tín ngưỡng Mẫu Sơn, tỷ lệ 1/2000; Quy mô khoảng 452,5ha;</t>
  </si>
  <si>
    <t>Quy hoạch xây dựng vùng huyện Đình Lập, tỷ lệ 1/25.000</t>
  </si>
  <si>
    <t>Quy hoạch xây dựng vùng huyện Lộc Bình, tỷ lệ 1/25.000</t>
  </si>
  <si>
    <t>Quy hoạch xây dựng vùng huyện Hữu Lũng, tỷ lệ 1/25.000</t>
  </si>
  <si>
    <t>Quy hoạch xây dựng vùng huyện Chi Lăng, tỷ lệ 1/25.000</t>
  </si>
  <si>
    <t>Quy hoạch xây dựng vùng huyện Văn Lãng, tỷ lệ 1/25.000</t>
  </si>
  <si>
    <t>Quy hoạch xây dựng vùng huyện Tràng Định, tỷ lệ 1/25.000</t>
  </si>
  <si>
    <t xml:space="preserve"> Thu thẩm tra TKKTTC&amp;DT; Kiểm tra công tác nghiệm thu</t>
  </si>
  <si>
    <r>
      <t xml:space="preserve">Kinh phí không thực hiện chế độ tự chủ </t>
    </r>
    <r>
      <rPr>
        <b/>
        <i/>
        <sz val="13"/>
        <color indexed="8"/>
        <rFont val="Times New Roman"/>
        <family val="1"/>
      </rPr>
      <t>(Nguồn 12; Loại: 340; Khoản: 341)</t>
    </r>
  </si>
  <si>
    <t xml:space="preserve">  - Trong đó:</t>
  </si>
  <si>
    <t xml:space="preserve">  + Tiết kiệm 10% chi thường xuyên để tại đơn vị (Nguồn 14; Loại: 340; Khoản: 341)</t>
  </si>
  <si>
    <r>
      <t xml:space="preserve">Chi quản lý hành chính </t>
    </r>
    <r>
      <rPr>
        <i/>
        <sz val="13"/>
        <color indexed="8"/>
        <rFont val="Times New Roman"/>
        <family val="2"/>
      </rPr>
      <t>(Kinh phí thực hiện tự chủ)</t>
    </r>
  </si>
  <si>
    <t>(Kèm theo Quyết định số:  380/QĐ-SXD ngày  31  tháng 12 năm 2021 của 
Sở Xây dựng Lạng Sơn)</t>
  </si>
  <si>
    <t>(Kèm theo Quyết định số: 380/QĐ-SXD ngày  31  tháng 12 năm 2021 của Sở Xây dựng Lạng Sơn)</t>
  </si>
  <si>
    <t>Điều chỉnh Quy hoạch tổng thể Khu di tích Chi Lăng - Lạng Sơn, tỷ lệ 1/2000 (Nay là Quy hoạch bảo quản, tu bổ, phục hồi di tích Khu di tích Chi Lăng, huyện Chi Lăng, tỉnh Lạng Sơn, tỷ lệ 1/2.000)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</si>
</sst>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#,##0.0"/>
    <numFmt numFmtId="171" formatCode="0.000"/>
    <numFmt numFmtId="172" formatCode="_-* #,##0.00\ _₫_-;\-* #,##0.00\ _₫_-;_-* &quot;-&quot;??\ _₫_-;_-@_-"/>
  </numFmts>
  <fonts count="7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sz val="8"/>
      <name val="Times New Roman"/>
      <family val="2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3"/>
      <color indexed="8"/>
      <name val="Times New Roman"/>
      <family val="2"/>
    </font>
    <font>
      <b/>
      <i/>
      <sz val="12"/>
      <color indexed="8"/>
      <name val="Times New Roman"/>
      <family val="2"/>
    </font>
    <font>
      <b/>
      <i/>
      <sz val="12"/>
      <color indexed="10"/>
      <name val="Times New Roman"/>
      <family val="2"/>
    </font>
    <font>
      <b/>
      <sz val="13"/>
      <color indexed="8"/>
      <name val="Times New Roman"/>
      <family val="2"/>
    </font>
    <font>
      <i/>
      <sz val="11"/>
      <color indexed="8"/>
      <name val="Times New Roman"/>
      <family val="2"/>
    </font>
    <font>
      <sz val="13"/>
      <color indexed="8"/>
      <name val="Times New Roman"/>
      <family val="2"/>
    </font>
    <font>
      <i/>
      <sz val="12"/>
      <color indexed="12"/>
      <name val="Times New Roman"/>
      <family val="2"/>
    </font>
    <font>
      <sz val="13"/>
      <color indexed="10"/>
      <name val="Times New Roman"/>
      <family val="2"/>
    </font>
    <font>
      <sz val="13"/>
      <color indexed="12"/>
      <name val="Times New Roman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color indexed="12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12"/>
      <color indexed="36"/>
      <name val="Times New Roman"/>
      <family val="2"/>
    </font>
    <font>
      <b/>
      <sz val="14"/>
      <color indexed="8"/>
      <name val="Times New Roman"/>
      <family val="2"/>
    </font>
    <font>
      <i/>
      <sz val="13"/>
      <color indexed="12"/>
      <name val="Times New Roman"/>
      <family val="1"/>
    </font>
    <font>
      <b/>
      <i/>
      <sz val="13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3"/>
      <color theme="1"/>
      <name val="Times New Roman"/>
      <family val="2"/>
    </font>
    <font>
      <b/>
      <i/>
      <sz val="13"/>
      <color theme="1"/>
      <name val="Times New Roman"/>
      <family val="2"/>
    </font>
    <font>
      <sz val="13"/>
      <color theme="1"/>
      <name val="Times New Roman"/>
      <family val="2"/>
    </font>
    <font>
      <i/>
      <sz val="13"/>
      <color theme="1"/>
      <name val="Times New Roman"/>
      <family val="2"/>
    </font>
    <font>
      <i/>
      <sz val="12"/>
      <color theme="1"/>
      <name val="Times New Roman"/>
      <family val="2"/>
    </font>
    <font>
      <b/>
      <i/>
      <sz val="12"/>
      <color theme="1"/>
      <name val="Times New Roman"/>
      <family val="2"/>
    </font>
    <font>
      <i/>
      <sz val="11"/>
      <color theme="1"/>
      <name val="Times New Roman"/>
      <family val="2"/>
    </font>
    <font>
      <i/>
      <sz val="12"/>
      <color rgb="FF0000FF"/>
      <name val="Times New Roman"/>
      <family val="1"/>
    </font>
    <font>
      <sz val="12"/>
      <color rgb="FF0000FF"/>
      <name val="Times New Roman"/>
      <family val="2"/>
    </font>
    <font>
      <sz val="13"/>
      <color rgb="FF0000FF"/>
      <name val="Times New Roman"/>
      <family val="2"/>
    </font>
    <font>
      <i/>
      <sz val="13"/>
      <color rgb="FF0000FF"/>
      <name val="Times New Roman"/>
      <family val="2"/>
    </font>
    <font>
      <b/>
      <sz val="13"/>
      <color rgb="FF0000FF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55" fillId="0" borderId="0">
      <alignment/>
      <protection/>
    </xf>
    <xf numFmtId="0" fontId="20" fillId="0" borderId="0">
      <alignment/>
      <protection/>
    </xf>
    <xf numFmtId="0" fontId="55" fillId="0" borderId="0">
      <alignment/>
      <protection/>
    </xf>
    <xf numFmtId="0" fontId="20" fillId="0" borderId="0">
      <alignment/>
      <protection/>
    </xf>
    <xf numFmtId="0" fontId="55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1" fillId="31" borderId="7" applyNumberFormat="0" applyFont="0" applyAlignment="0" applyProtection="0"/>
    <xf numFmtId="0" fontId="56" fillId="26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69" fontId="8" fillId="0" borderId="10" xfId="42" applyNumberFormat="1" applyFont="1" applyBorder="1" applyAlignment="1">
      <alignment vertical="center" wrapText="1"/>
    </xf>
    <xf numFmtId="169" fontId="7" fillId="0" borderId="10" xfId="42" applyNumberFormat="1" applyFont="1" applyBorder="1" applyAlignment="1">
      <alignment vertical="center" wrapText="1"/>
    </xf>
    <xf numFmtId="169" fontId="6" fillId="0" borderId="10" xfId="42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9" fontId="4" fillId="0" borderId="10" xfId="42" applyNumberFormat="1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169" fontId="2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69" fontId="1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9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69" fontId="1" fillId="0" borderId="10" xfId="42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69" fontId="10" fillId="0" borderId="10" xfId="42" applyNumberFormat="1" applyFont="1" applyBorder="1" applyAlignment="1">
      <alignment vertical="center" wrapText="1"/>
    </xf>
    <xf numFmtId="169" fontId="1" fillId="0" borderId="10" xfId="42" applyNumberFormat="1" applyFont="1" applyBorder="1" applyAlignment="1">
      <alignment vertical="center" wrapText="1"/>
    </xf>
    <xf numFmtId="169" fontId="2" fillId="0" borderId="10" xfId="42" applyNumberFormat="1" applyFont="1" applyBorder="1" applyAlignment="1">
      <alignment vertical="center" wrapText="1"/>
    </xf>
    <xf numFmtId="49" fontId="2" fillId="0" borderId="10" xfId="42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9" fontId="6" fillId="0" borderId="10" xfId="42" applyNumberFormat="1" applyFont="1" applyBorder="1" applyAlignment="1">
      <alignment vertical="center" wrapText="1"/>
    </xf>
    <xf numFmtId="169" fontId="2" fillId="0" borderId="10" xfId="42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9" fontId="1" fillId="0" borderId="10" xfId="0" applyNumberFormat="1" applyFont="1" applyBorder="1" applyAlignment="1">
      <alignment vertical="center" wrapText="1"/>
    </xf>
    <xf numFmtId="169" fontId="1" fillId="0" borderId="10" xfId="42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169" fontId="2" fillId="0" borderId="18" xfId="0" applyNumberFormat="1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169" fontId="10" fillId="0" borderId="18" xfId="0" applyNumberFormat="1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169" fontId="1" fillId="0" borderId="18" xfId="0" applyNumberFormat="1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169" fontId="4" fillId="0" borderId="18" xfId="0" applyNumberFormat="1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169" fontId="1" fillId="0" borderId="18" xfId="42" applyNumberFormat="1" applyFont="1" applyBorder="1" applyAlignment="1">
      <alignment vertical="center" wrapText="1"/>
    </xf>
    <xf numFmtId="169" fontId="10" fillId="0" borderId="18" xfId="42" applyNumberFormat="1" applyFont="1" applyBorder="1" applyAlignment="1">
      <alignment vertical="center" wrapText="1"/>
    </xf>
    <xf numFmtId="169" fontId="1" fillId="0" borderId="18" xfId="42" applyNumberFormat="1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169" fontId="4" fillId="0" borderId="18" xfId="42" applyNumberFormat="1" applyFont="1" applyBorder="1" applyAlignment="1">
      <alignment vertical="center" wrapText="1"/>
    </xf>
    <xf numFmtId="169" fontId="2" fillId="0" borderId="18" xfId="42" applyNumberFormat="1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169" fontId="1" fillId="0" borderId="21" xfId="42" applyNumberFormat="1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169" fontId="1" fillId="0" borderId="16" xfId="42" applyNumberFormat="1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169" fontId="1" fillId="0" borderId="18" xfId="42" applyNumberFormat="1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169" fontId="1" fillId="0" borderId="26" xfId="42" applyNumberFormat="1" applyFont="1" applyBorder="1" applyAlignment="1">
      <alignment vertical="center" wrapText="1"/>
    </xf>
    <xf numFmtId="169" fontId="10" fillId="0" borderId="10" xfId="42" applyNumberFormat="1" applyFont="1" applyBorder="1" applyAlignment="1">
      <alignment horizontal="right" vertical="center" wrapText="1"/>
    </xf>
    <xf numFmtId="169" fontId="8" fillId="0" borderId="18" xfId="42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69" fontId="15" fillId="0" borderId="18" xfId="42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6" fillId="0" borderId="23" xfId="0" applyFont="1" applyBorder="1" applyAlignment="1">
      <alignment vertical="center" wrapText="1"/>
    </xf>
    <xf numFmtId="169" fontId="3" fillId="0" borderId="18" xfId="42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26" fillId="0" borderId="0" xfId="0" applyFont="1" applyAlignment="1">
      <alignment/>
    </xf>
    <xf numFmtId="0" fontId="7" fillId="0" borderId="0" xfId="0" applyFont="1" applyAlignment="1">
      <alignment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169" fontId="60" fillId="0" borderId="10" xfId="0" applyNumberFormat="1" applyFont="1" applyBorder="1" applyAlignment="1">
      <alignment horizontal="right" vertical="center" wrapText="1"/>
    </xf>
    <xf numFmtId="169" fontId="58" fillId="0" borderId="10" xfId="0" applyNumberFormat="1" applyFont="1" applyBorder="1" applyAlignment="1">
      <alignment horizontal="right" vertical="center" wrapText="1"/>
    </xf>
    <xf numFmtId="169" fontId="58" fillId="0" borderId="18" xfId="0" applyNumberFormat="1" applyFont="1" applyBorder="1" applyAlignment="1">
      <alignment horizontal="right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169" fontId="60" fillId="0" borderId="18" xfId="0" applyNumberFormat="1" applyFont="1" applyBorder="1" applyAlignment="1">
      <alignment horizontal="right" vertical="center" wrapText="1"/>
    </xf>
    <xf numFmtId="169" fontId="61" fillId="0" borderId="10" xfId="0" applyNumberFormat="1" applyFont="1" applyBorder="1" applyAlignment="1">
      <alignment horizontal="right" vertical="center" wrapText="1"/>
    </xf>
    <xf numFmtId="169" fontId="61" fillId="0" borderId="18" xfId="0" applyNumberFormat="1" applyFont="1" applyBorder="1" applyAlignment="1">
      <alignment horizontal="right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169" fontId="62" fillId="0" borderId="18" xfId="0" applyNumberFormat="1" applyFont="1" applyBorder="1" applyAlignment="1">
      <alignment horizontal="right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169" fontId="63" fillId="0" borderId="10" xfId="0" applyNumberFormat="1" applyFont="1" applyBorder="1" applyAlignment="1">
      <alignment horizontal="right" vertical="center" wrapText="1"/>
    </xf>
    <xf numFmtId="169" fontId="63" fillId="0" borderId="18" xfId="0" applyNumberFormat="1" applyFont="1" applyBorder="1" applyAlignment="1">
      <alignment horizontal="right" vertical="center" wrapText="1"/>
    </xf>
    <xf numFmtId="169" fontId="62" fillId="0" borderId="10" xfId="42" applyNumberFormat="1" applyFont="1" applyBorder="1" applyAlignment="1">
      <alignment horizontal="right" vertical="center" wrapText="1"/>
    </xf>
    <xf numFmtId="169" fontId="62" fillId="0" borderId="18" xfId="42" applyNumberFormat="1" applyFont="1" applyBorder="1" applyAlignment="1">
      <alignment horizontal="right" vertical="center" wrapText="1"/>
    </xf>
    <xf numFmtId="169" fontId="63" fillId="0" borderId="10" xfId="42" applyNumberFormat="1" applyFont="1" applyBorder="1" applyAlignment="1">
      <alignment horizontal="right" vertical="center" wrapText="1"/>
    </xf>
    <xf numFmtId="169" fontId="63" fillId="0" borderId="18" xfId="42" applyNumberFormat="1" applyFont="1" applyBorder="1" applyAlignment="1">
      <alignment horizontal="right" vertical="center" wrapText="1"/>
    </xf>
    <xf numFmtId="169" fontId="60" fillId="0" borderId="10" xfId="42" applyNumberFormat="1" applyFont="1" applyBorder="1" applyAlignment="1">
      <alignment horizontal="right" vertical="center" wrapText="1"/>
    </xf>
    <xf numFmtId="169" fontId="60" fillId="0" borderId="18" xfId="42" applyNumberFormat="1" applyFont="1" applyBorder="1" applyAlignment="1">
      <alignment horizontal="right" vertical="center" wrapText="1"/>
    </xf>
    <xf numFmtId="0" fontId="61" fillId="0" borderId="17" xfId="0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3" fillId="0" borderId="27" xfId="0" applyFont="1" applyFill="1" applyBorder="1" applyAlignment="1">
      <alignment horizontal="left" vertical="center" wrapText="1"/>
    </xf>
    <xf numFmtId="169" fontId="60" fillId="0" borderId="10" xfId="42" applyNumberFormat="1" applyFont="1" applyBorder="1" applyAlignment="1">
      <alignment vertical="center" wrapText="1"/>
    </xf>
    <xf numFmtId="169" fontId="60" fillId="0" borderId="18" xfId="42" applyNumberFormat="1" applyFont="1" applyBorder="1" applyAlignment="1">
      <alignment vertical="center" wrapText="1"/>
    </xf>
    <xf numFmtId="169" fontId="63" fillId="0" borderId="10" xfId="42" applyNumberFormat="1" applyFont="1" applyBorder="1" applyAlignment="1">
      <alignment vertical="center" wrapText="1"/>
    </xf>
    <xf numFmtId="169" fontId="63" fillId="0" borderId="18" xfId="42" applyNumberFormat="1" applyFont="1" applyBorder="1" applyAlignment="1">
      <alignment vertical="center" wrapText="1"/>
    </xf>
    <xf numFmtId="169" fontId="60" fillId="0" borderId="28" xfId="42" applyNumberFormat="1" applyFont="1" applyBorder="1" applyAlignment="1">
      <alignment horizontal="right" vertical="center" wrapText="1"/>
    </xf>
    <xf numFmtId="169" fontId="62" fillId="0" borderId="10" xfId="42" applyNumberFormat="1" applyFont="1" applyBorder="1" applyAlignment="1">
      <alignment vertical="center" wrapText="1"/>
    </xf>
    <xf numFmtId="169" fontId="62" fillId="0" borderId="18" xfId="42" applyNumberFormat="1" applyFont="1" applyBorder="1" applyAlignment="1">
      <alignment vertical="center" wrapText="1"/>
    </xf>
    <xf numFmtId="169" fontId="60" fillId="0" borderId="10" xfId="0" applyNumberFormat="1" applyFont="1" applyBorder="1" applyAlignment="1">
      <alignment vertical="center" wrapText="1"/>
    </xf>
    <xf numFmtId="169" fontId="60" fillId="0" borderId="18" xfId="0" applyNumberFormat="1" applyFont="1" applyBorder="1" applyAlignment="1">
      <alignment vertical="center" wrapText="1"/>
    </xf>
    <xf numFmtId="169" fontId="61" fillId="0" borderId="10" xfId="42" applyNumberFormat="1" applyFont="1" applyBorder="1" applyAlignment="1">
      <alignment vertical="center" wrapText="1"/>
    </xf>
    <xf numFmtId="169" fontId="61" fillId="0" borderId="18" xfId="42" applyNumberFormat="1" applyFont="1" applyBorder="1" applyAlignment="1">
      <alignment vertical="center" wrapText="1"/>
    </xf>
    <xf numFmtId="49" fontId="60" fillId="32" borderId="10" xfId="65" applyNumberFormat="1" applyFont="1" applyFill="1" applyBorder="1" applyAlignment="1">
      <alignment horizontal="left" vertical="center" wrapText="1"/>
      <protection/>
    </xf>
    <xf numFmtId="169" fontId="58" fillId="0" borderId="10" xfId="42" applyNumberFormat="1" applyFont="1" applyBorder="1" applyAlignment="1">
      <alignment vertical="center" wrapText="1"/>
    </xf>
    <xf numFmtId="169" fontId="58" fillId="0" borderId="18" xfId="42" applyNumberFormat="1" applyFont="1" applyBorder="1" applyAlignment="1">
      <alignment vertical="center" wrapText="1"/>
    </xf>
    <xf numFmtId="0" fontId="63" fillId="0" borderId="23" xfId="0" applyFont="1" applyBorder="1" applyAlignment="1">
      <alignment vertical="center" wrapText="1"/>
    </xf>
    <xf numFmtId="169" fontId="64" fillId="0" borderId="10" xfId="42" applyNumberFormat="1" applyFont="1" applyBorder="1" applyAlignment="1">
      <alignment vertical="center" wrapText="1"/>
    </xf>
    <xf numFmtId="169" fontId="64" fillId="0" borderId="18" xfId="42" applyNumberFormat="1" applyFont="1" applyBorder="1" applyAlignment="1">
      <alignment vertical="center" wrapText="1"/>
    </xf>
    <xf numFmtId="1" fontId="60" fillId="32" borderId="10" xfId="64" applyNumberFormat="1" applyFont="1" applyFill="1" applyBorder="1" applyAlignment="1">
      <alignment horizontal="left" vertical="center" wrapText="1"/>
      <protection/>
    </xf>
    <xf numFmtId="3" fontId="63" fillId="32" borderId="28" xfId="61" applyNumberFormat="1" applyFont="1" applyFill="1" applyBorder="1" applyAlignment="1">
      <alignment horizontal="right" vertical="center" wrapText="1"/>
      <protection/>
    </xf>
    <xf numFmtId="1" fontId="61" fillId="32" borderId="10" xfId="64" applyNumberFormat="1" applyFont="1" applyFill="1" applyBorder="1" applyAlignment="1">
      <alignment horizontal="left" vertical="center" wrapText="1"/>
      <protection/>
    </xf>
    <xf numFmtId="169" fontId="65" fillId="0" borderId="10" xfId="42" applyNumberFormat="1" applyFont="1" applyBorder="1" applyAlignment="1">
      <alignment vertical="center" wrapText="1"/>
    </xf>
    <xf numFmtId="169" fontId="65" fillId="0" borderId="18" xfId="42" applyNumberFormat="1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169" fontId="62" fillId="0" borderId="15" xfId="42" applyNumberFormat="1" applyFont="1" applyBorder="1" applyAlignment="1">
      <alignment vertical="center" wrapText="1"/>
    </xf>
    <xf numFmtId="49" fontId="60" fillId="0" borderId="15" xfId="42" applyNumberFormat="1" applyFont="1" applyBorder="1" applyAlignment="1">
      <alignment horizontal="center" vertical="center" wrapText="1"/>
    </xf>
    <xf numFmtId="49" fontId="60" fillId="0" borderId="16" xfId="42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169" fontId="62" fillId="0" borderId="25" xfId="42" applyNumberFormat="1" applyFont="1" applyBorder="1" applyAlignment="1">
      <alignment vertical="center" wrapText="1"/>
    </xf>
    <xf numFmtId="49" fontId="60" fillId="0" borderId="25" xfId="42" applyNumberFormat="1" applyFont="1" applyBorder="1" applyAlignment="1">
      <alignment horizontal="center" vertical="center" wrapText="1"/>
    </xf>
    <xf numFmtId="49" fontId="60" fillId="0" borderId="26" xfId="42" applyNumberFormat="1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63" fillId="33" borderId="2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64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0" fillId="0" borderId="14" xfId="0" applyFont="1" applyBorder="1" applyAlignment="1">
      <alignment horizontal="center" vertical="center" wrapText="1"/>
    </xf>
    <xf numFmtId="169" fontId="60" fillId="0" borderId="18" xfId="0" applyNumberFormat="1" applyFont="1" applyBorder="1" applyAlignment="1">
      <alignment horizontal="left" vertical="center" wrapText="1"/>
    </xf>
    <xf numFmtId="169" fontId="63" fillId="0" borderId="10" xfId="42" applyNumberFormat="1" applyFont="1" applyBorder="1" applyAlignment="1">
      <alignment vertical="center" wrapText="1"/>
    </xf>
    <xf numFmtId="169" fontId="63" fillId="0" borderId="18" xfId="42" applyNumberFormat="1" applyFont="1" applyBorder="1" applyAlignment="1">
      <alignment vertical="center" wrapText="1"/>
    </xf>
    <xf numFmtId="169" fontId="63" fillId="0" borderId="28" xfId="42" applyNumberFormat="1" applyFont="1" applyBorder="1" applyAlignment="1">
      <alignment horizontal="right" vertical="center" wrapText="1"/>
    </xf>
    <xf numFmtId="169" fontId="63" fillId="0" borderId="28" xfId="42" applyNumberFormat="1" applyFont="1" applyBorder="1" applyAlignment="1">
      <alignment horizontal="right" vertical="center" wrapText="1"/>
    </xf>
    <xf numFmtId="169" fontId="60" fillId="0" borderId="28" xfId="0" applyNumberFormat="1" applyFont="1" applyBorder="1" applyAlignment="1">
      <alignment horizontal="right" vertical="center" wrapText="1"/>
    </xf>
    <xf numFmtId="169" fontId="61" fillId="0" borderId="28" xfId="42" applyNumberFormat="1" applyFont="1" applyBorder="1" applyAlignment="1">
      <alignment horizontal="right" vertical="center" wrapText="1"/>
    </xf>
    <xf numFmtId="3" fontId="67" fillId="0" borderId="0" xfId="0" applyNumberFormat="1" applyFont="1" applyAlignment="1">
      <alignment/>
    </xf>
    <xf numFmtId="0" fontId="68" fillId="0" borderId="0" xfId="0" applyFont="1" applyAlignment="1">
      <alignment/>
    </xf>
    <xf numFmtId="0" fontId="67" fillId="0" borderId="0" xfId="0" applyFont="1" applyAlignment="1">
      <alignment/>
    </xf>
    <xf numFmtId="3" fontId="68" fillId="0" borderId="0" xfId="0" applyNumberFormat="1" applyFont="1" applyAlignment="1">
      <alignment/>
    </xf>
    <xf numFmtId="0" fontId="67" fillId="33" borderId="0" xfId="0" applyFont="1" applyFill="1" applyAlignment="1">
      <alignment/>
    </xf>
    <xf numFmtId="3" fontId="67" fillId="0" borderId="0" xfId="0" applyNumberFormat="1" applyFont="1" applyAlignment="1">
      <alignment/>
    </xf>
    <xf numFmtId="0" fontId="64" fillId="0" borderId="0" xfId="0" applyFont="1" applyAlignment="1">
      <alignment/>
    </xf>
    <xf numFmtId="0" fontId="63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169" fontId="63" fillId="0" borderId="29" xfId="42" applyNumberFormat="1" applyFont="1" applyBorder="1" applyAlignment="1">
      <alignment horizontal="right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63" fillId="33" borderId="23" xfId="0" applyFont="1" applyFill="1" applyBorder="1" applyAlignment="1">
      <alignment vertical="center" wrapText="1"/>
    </xf>
    <xf numFmtId="169" fontId="63" fillId="33" borderId="18" xfId="42" applyNumberFormat="1" applyFont="1" applyFill="1" applyBorder="1" applyAlignment="1">
      <alignment horizontal="right" vertical="center" wrapText="1"/>
    </xf>
    <xf numFmtId="0" fontId="63" fillId="32" borderId="23" xfId="0" applyFont="1" applyFill="1" applyBorder="1" applyAlignment="1">
      <alignment vertical="center" wrapText="1"/>
    </xf>
    <xf numFmtId="169" fontId="63" fillId="32" borderId="18" xfId="42" applyNumberFormat="1" applyFont="1" applyFill="1" applyBorder="1" applyAlignment="1">
      <alignment horizontal="right" vertical="center" wrapText="1"/>
    </xf>
    <xf numFmtId="0" fontId="62" fillId="0" borderId="23" xfId="0" applyFont="1" applyBorder="1" applyAlignment="1">
      <alignment vertical="center" wrapText="1"/>
    </xf>
    <xf numFmtId="0" fontId="60" fillId="32" borderId="17" xfId="0" applyFont="1" applyFill="1" applyBorder="1" applyAlignment="1">
      <alignment horizontal="center" vertical="center" wrapText="1"/>
    </xf>
    <xf numFmtId="0" fontId="62" fillId="32" borderId="23" xfId="0" applyFont="1" applyFill="1" applyBorder="1" applyAlignment="1">
      <alignment vertical="center" wrapText="1"/>
    </xf>
    <xf numFmtId="169" fontId="62" fillId="32" borderId="18" xfId="42" applyNumberFormat="1" applyFont="1" applyFill="1" applyBorder="1" applyAlignment="1">
      <alignment horizontal="right" vertical="center" wrapText="1"/>
    </xf>
    <xf numFmtId="0" fontId="63" fillId="33" borderId="10" xfId="63" applyFont="1" applyFill="1" applyBorder="1" applyAlignment="1">
      <alignment vertical="center" wrapText="1"/>
      <protection/>
    </xf>
    <xf numFmtId="0" fontId="63" fillId="33" borderId="10" xfId="59" applyFont="1" applyFill="1" applyBorder="1" applyAlignment="1">
      <alignment vertical="center" wrapText="1"/>
      <protection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10" xfId="59" applyFont="1" applyFill="1" applyBorder="1" applyAlignment="1">
      <alignment vertical="center" wrapText="1"/>
      <protection/>
    </xf>
    <xf numFmtId="3" fontId="60" fillId="33" borderId="18" xfId="61" applyNumberFormat="1" applyFont="1" applyFill="1" applyBorder="1" applyAlignment="1">
      <alignment horizontal="right" vertical="center" wrapText="1"/>
      <protection/>
    </xf>
    <xf numFmtId="169" fontId="60" fillId="33" borderId="18" xfId="42" applyNumberFormat="1" applyFont="1" applyFill="1" applyBorder="1" applyAlignment="1">
      <alignment horizontal="right" vertical="center" wrapText="1"/>
    </xf>
    <xf numFmtId="0" fontId="63" fillId="33" borderId="10" xfId="58" applyFont="1" applyFill="1" applyBorder="1" applyAlignment="1">
      <alignment horizontal="left" vertical="center" wrapText="1"/>
      <protection/>
    </xf>
    <xf numFmtId="0" fontId="63" fillId="33" borderId="24" xfId="0" applyFont="1" applyFill="1" applyBorder="1" applyAlignment="1">
      <alignment horizontal="center" vertical="center" wrapText="1"/>
    </xf>
    <xf numFmtId="0" fontId="63" fillId="33" borderId="25" xfId="0" applyFont="1" applyFill="1" applyBorder="1" applyAlignment="1">
      <alignment horizontal="left" vertical="center" wrapText="1"/>
    </xf>
    <xf numFmtId="3" fontId="63" fillId="33" borderId="26" xfId="61" applyNumberFormat="1" applyFont="1" applyFill="1" applyBorder="1" applyAlignment="1">
      <alignment horizontal="right" vertical="center" wrapText="1"/>
      <protection/>
    </xf>
    <xf numFmtId="169" fontId="67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3" fontId="68" fillId="0" borderId="0" xfId="0" applyNumberFormat="1" applyFont="1" applyAlignment="1">
      <alignment/>
    </xf>
    <xf numFmtId="3" fontId="63" fillId="33" borderId="18" xfId="61" applyNumberFormat="1" applyFont="1" applyFill="1" applyBorder="1" applyAlignment="1">
      <alignment horizontal="right" vertical="center" wrapText="1"/>
      <protection/>
    </xf>
    <xf numFmtId="0" fontId="63" fillId="33" borderId="10" xfId="0" applyFont="1" applyFill="1" applyBorder="1" applyAlignment="1">
      <alignment horizontal="left" vertical="center" wrapText="1"/>
    </xf>
    <xf numFmtId="1" fontId="60" fillId="33" borderId="10" xfId="64" applyNumberFormat="1" applyFont="1" applyFill="1" applyBorder="1" applyAlignment="1">
      <alignment horizontal="left" vertical="center" wrapText="1"/>
      <protection/>
    </xf>
    <xf numFmtId="3" fontId="63" fillId="33" borderId="18" xfId="44" applyNumberFormat="1" applyFont="1" applyFill="1" applyBorder="1" applyAlignment="1">
      <alignment horizontal="right" vertical="center" wrapText="1"/>
    </xf>
    <xf numFmtId="2" fontId="63" fillId="0" borderId="10" xfId="62" applyNumberFormat="1" applyFont="1" applyBorder="1" applyAlignment="1">
      <alignment vertical="center" wrapText="1"/>
      <protection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169" fontId="63" fillId="0" borderId="10" xfId="42" applyNumberFormat="1" applyFont="1" applyBorder="1" applyAlignment="1">
      <alignment horizontal="right" vertical="center" wrapText="1"/>
    </xf>
    <xf numFmtId="0" fontId="61" fillId="0" borderId="10" xfId="0" applyFont="1" applyBorder="1" applyAlignment="1">
      <alignment vertical="center" wrapText="1"/>
    </xf>
    <xf numFmtId="169" fontId="62" fillId="0" borderId="10" xfId="42" applyNumberFormat="1" applyFont="1" applyBorder="1" applyAlignment="1">
      <alignment vertical="center" wrapText="1"/>
    </xf>
    <xf numFmtId="169" fontId="62" fillId="0" borderId="10" xfId="42" applyNumberFormat="1" applyFont="1" applyBorder="1" applyAlignment="1">
      <alignment horizontal="right" vertical="center" wrapText="1"/>
    </xf>
    <xf numFmtId="0" fontId="69" fillId="0" borderId="0" xfId="0" applyFont="1" applyAlignment="1">
      <alignment/>
    </xf>
    <xf numFmtId="0" fontId="71" fillId="0" borderId="0" xfId="0" applyFont="1" applyAlignment="1">
      <alignment/>
    </xf>
    <xf numFmtId="0" fontId="63" fillId="0" borderId="30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169" fontId="61" fillId="0" borderId="10" xfId="42" applyNumberFormat="1" applyFont="1" applyBorder="1" applyAlignment="1">
      <alignment horizontal="right" vertical="center" wrapText="1"/>
    </xf>
    <xf numFmtId="169" fontId="61" fillId="0" borderId="18" xfId="42" applyNumberFormat="1" applyFont="1" applyBorder="1" applyAlignment="1">
      <alignment horizontal="right" vertical="center" wrapText="1"/>
    </xf>
    <xf numFmtId="3" fontId="63" fillId="34" borderId="18" xfId="61" applyNumberFormat="1" applyFont="1" applyFill="1" applyBorder="1" applyAlignment="1">
      <alignment horizontal="right" vertical="center" wrapText="1"/>
      <protection/>
    </xf>
    <xf numFmtId="0" fontId="60" fillId="34" borderId="17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vertical="center" wrapText="1"/>
    </xf>
    <xf numFmtId="169" fontId="60" fillId="34" borderId="18" xfId="42" applyNumberFormat="1" applyFont="1" applyFill="1" applyBorder="1" applyAlignment="1">
      <alignment horizontal="right" vertical="center" wrapText="1"/>
    </xf>
    <xf numFmtId="0" fontId="60" fillId="35" borderId="17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vertical="center" wrapText="1"/>
    </xf>
    <xf numFmtId="169" fontId="60" fillId="35" borderId="18" xfId="42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3" fontId="64" fillId="0" borderId="0" xfId="0" applyNumberFormat="1" applyFont="1" applyAlignment="1">
      <alignment/>
    </xf>
    <xf numFmtId="3" fontId="67" fillId="36" borderId="0" xfId="0" applyNumberFormat="1" applyFont="1" applyFill="1" applyAlignment="1">
      <alignment/>
    </xf>
    <xf numFmtId="3" fontId="63" fillId="37" borderId="18" xfId="61" applyNumberFormat="1" applyFont="1" applyFill="1" applyBorder="1" applyAlignment="1">
      <alignment horizontal="right" vertical="center" wrapText="1"/>
      <protection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left" indent="1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indent="11"/>
    </xf>
    <xf numFmtId="0" fontId="4" fillId="0" borderId="0" xfId="0" applyFont="1" applyAlignment="1">
      <alignment horizontal="left" indent="11"/>
    </xf>
    <xf numFmtId="0" fontId="25" fillId="0" borderId="0" xfId="0" applyFont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1 3 2" xfId="58"/>
    <cellStyle name="Normal 2" xfId="59"/>
    <cellStyle name="Normal 2 10 2" xfId="60"/>
    <cellStyle name="Normal 2_T12-Bieu dau tu cong 2019" xfId="61"/>
    <cellStyle name="Normal 45" xfId="62"/>
    <cellStyle name="Normal 5" xfId="63"/>
    <cellStyle name="Normal_Bieu mau (CV )" xfId="64"/>
    <cellStyle name="Normal_Vu Quan ly QH_BieuBaocaoQuyhoach2011 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98"/>
  <sheetViews>
    <sheetView zoomScalePageLayoutView="0" workbookViewId="0" topLeftCell="A1">
      <pane ySplit="3" topLeftCell="A31" activePane="bottomLeft" state="frozen"/>
      <selection pane="topLeft" activeCell="B78" sqref="B78"/>
      <selection pane="bottomLeft" activeCell="B78" sqref="B78"/>
    </sheetView>
  </sheetViews>
  <sheetFormatPr defaultColWidth="9.00390625" defaultRowHeight="15.75"/>
  <cols>
    <col min="1" max="1" width="6.875" style="0" customWidth="1"/>
    <col min="2" max="2" width="61.50390625" style="0" customWidth="1"/>
    <col min="3" max="3" width="16.25390625" style="0" customWidth="1"/>
    <col min="4" max="4" width="5.625" style="0" customWidth="1"/>
    <col min="5" max="5" width="14.75390625" style="0" customWidth="1"/>
    <col min="6" max="6" width="11.625" style="0" customWidth="1"/>
  </cols>
  <sheetData>
    <row r="3" spans="1:3" ht="15.75">
      <c r="A3" s="7"/>
      <c r="B3" s="7"/>
      <c r="C3" s="8" t="s">
        <v>36</v>
      </c>
    </row>
    <row r="4" spans="1:3" ht="20.25" customHeight="1">
      <c r="A4" s="237" t="s">
        <v>35</v>
      </c>
      <c r="B4" s="237"/>
      <c r="C4" s="237"/>
    </row>
    <row r="5" spans="1:3" ht="19.5" customHeight="1">
      <c r="A5" s="237" t="s">
        <v>72</v>
      </c>
      <c r="B5" s="237"/>
      <c r="C5" s="237"/>
    </row>
    <row r="6" spans="1:3" ht="19.5" customHeight="1">
      <c r="A6" s="237" t="s">
        <v>73</v>
      </c>
      <c r="B6" s="237"/>
      <c r="C6" s="237"/>
    </row>
    <row r="7" spans="1:3" ht="21.75" customHeight="1">
      <c r="A7" s="237" t="s">
        <v>37</v>
      </c>
      <c r="B7" s="237"/>
      <c r="C7" s="237"/>
    </row>
    <row r="8" spans="1:3" ht="42" customHeight="1">
      <c r="A8" s="235" t="s">
        <v>74</v>
      </c>
      <c r="B8" s="236"/>
      <c r="C8" s="236"/>
    </row>
    <row r="9" spans="1:3" ht="16.5" thickBot="1">
      <c r="A9" s="48"/>
      <c r="B9" s="48"/>
      <c r="C9" s="49" t="s">
        <v>6</v>
      </c>
    </row>
    <row r="10" spans="1:3" ht="31.5" customHeight="1" thickTop="1">
      <c r="A10" s="50" t="s">
        <v>7</v>
      </c>
      <c r="B10" s="51" t="s">
        <v>0</v>
      </c>
      <c r="C10" s="52" t="s">
        <v>1</v>
      </c>
    </row>
    <row r="11" spans="1:3" ht="26.25" customHeight="1">
      <c r="A11" s="53" t="s">
        <v>21</v>
      </c>
      <c r="B11" s="54" t="s">
        <v>28</v>
      </c>
      <c r="C11" s="55">
        <f>C12+C35</f>
        <v>9665000000</v>
      </c>
    </row>
    <row r="12" spans="1:3" ht="24" customHeight="1">
      <c r="A12" s="56" t="s">
        <v>8</v>
      </c>
      <c r="B12" s="23" t="s">
        <v>17</v>
      </c>
      <c r="C12" s="57">
        <f>C13</f>
        <v>600000000</v>
      </c>
    </row>
    <row r="13" spans="1:3" ht="24" customHeight="1">
      <c r="A13" s="58">
        <v>1</v>
      </c>
      <c r="B13" s="26" t="s">
        <v>9</v>
      </c>
      <c r="C13" s="59">
        <f>C14+C19</f>
        <v>600000000</v>
      </c>
    </row>
    <row r="14" spans="1:3" ht="24" customHeight="1">
      <c r="A14" s="60" t="s">
        <v>10</v>
      </c>
      <c r="B14" s="29" t="s">
        <v>26</v>
      </c>
      <c r="C14" s="61">
        <f>SUM(C15:C18)</f>
        <v>45000000</v>
      </c>
    </row>
    <row r="15" spans="1:3" ht="24" customHeight="1">
      <c r="A15" s="62"/>
      <c r="B15" s="18" t="s">
        <v>42</v>
      </c>
      <c r="C15" s="63">
        <v>2000000</v>
      </c>
    </row>
    <row r="16" spans="1:3" ht="24" customHeight="1">
      <c r="A16" s="62"/>
      <c r="B16" s="18" t="s">
        <v>43</v>
      </c>
      <c r="C16" s="63">
        <v>20000000</v>
      </c>
    </row>
    <row r="17" spans="1:3" ht="24" customHeight="1">
      <c r="A17" s="62"/>
      <c r="B17" s="18" t="s">
        <v>44</v>
      </c>
      <c r="C17" s="63">
        <v>20000000</v>
      </c>
    </row>
    <row r="18" spans="1:3" ht="24" customHeight="1">
      <c r="A18" s="64"/>
      <c r="B18" s="18" t="s">
        <v>49</v>
      </c>
      <c r="C18" s="65">
        <v>3000000</v>
      </c>
    </row>
    <row r="19" spans="1:3" ht="24" customHeight="1">
      <c r="A19" s="64" t="s">
        <v>11</v>
      </c>
      <c r="B19" s="35" t="s">
        <v>27</v>
      </c>
      <c r="C19" s="65">
        <f>C20+C21</f>
        <v>555000000</v>
      </c>
    </row>
    <row r="20" spans="1:3" ht="24" customHeight="1">
      <c r="A20" s="64"/>
      <c r="B20" s="18" t="s">
        <v>45</v>
      </c>
      <c r="C20" s="65">
        <v>425000000</v>
      </c>
    </row>
    <row r="21" spans="1:3" ht="24" customHeight="1">
      <c r="A21" s="64"/>
      <c r="B21" s="18" t="s">
        <v>46</v>
      </c>
      <c r="C21" s="65">
        <v>130000000</v>
      </c>
    </row>
    <row r="22" spans="1:3" s="2" customFormat="1" ht="24" customHeight="1">
      <c r="A22" s="58">
        <v>2</v>
      </c>
      <c r="B22" s="26" t="s">
        <v>67</v>
      </c>
      <c r="C22" s="66">
        <f>C23</f>
        <v>499500000</v>
      </c>
    </row>
    <row r="23" spans="1:3" ht="24" customHeight="1">
      <c r="A23" s="60"/>
      <c r="B23" s="29" t="s">
        <v>68</v>
      </c>
      <c r="C23" s="67">
        <f>C24+C25</f>
        <v>499500000</v>
      </c>
    </row>
    <row r="24" spans="1:3" ht="24" customHeight="1">
      <c r="A24" s="68"/>
      <c r="B24" s="18" t="s">
        <v>47</v>
      </c>
      <c r="C24" s="65">
        <f>C20*90%</f>
        <v>382500000</v>
      </c>
    </row>
    <row r="25" spans="1:3" ht="24" customHeight="1">
      <c r="A25" s="64"/>
      <c r="B25" s="18" t="s">
        <v>48</v>
      </c>
      <c r="C25" s="65">
        <f>C21*90%</f>
        <v>117000000</v>
      </c>
    </row>
    <row r="26" spans="1:3" ht="24" customHeight="1">
      <c r="A26" s="58">
        <v>3</v>
      </c>
      <c r="B26" s="26" t="s">
        <v>13</v>
      </c>
      <c r="C26" s="66">
        <f>C27+C32</f>
        <v>100500000</v>
      </c>
    </row>
    <row r="27" spans="1:3" ht="24" customHeight="1">
      <c r="A27" s="62" t="s">
        <v>14</v>
      </c>
      <c r="B27" s="18" t="s">
        <v>26</v>
      </c>
      <c r="C27" s="69">
        <f>SUM(C28:C31)</f>
        <v>45000000</v>
      </c>
    </row>
    <row r="28" spans="1:3" ht="24" customHeight="1">
      <c r="A28" s="64"/>
      <c r="B28" s="18" t="s">
        <v>50</v>
      </c>
      <c r="C28" s="63">
        <v>2000000</v>
      </c>
    </row>
    <row r="29" spans="1:3" ht="24" customHeight="1">
      <c r="A29" s="64"/>
      <c r="B29" s="18" t="s">
        <v>51</v>
      </c>
      <c r="C29" s="63">
        <v>20000000</v>
      </c>
    </row>
    <row r="30" spans="1:3" ht="24" customHeight="1">
      <c r="A30" s="64"/>
      <c r="B30" s="18" t="s">
        <v>52</v>
      </c>
      <c r="C30" s="63">
        <v>20000000</v>
      </c>
    </row>
    <row r="31" spans="1:3" ht="24" customHeight="1">
      <c r="A31" s="64"/>
      <c r="B31" s="18" t="s">
        <v>53</v>
      </c>
      <c r="C31" s="65">
        <v>3000000</v>
      </c>
    </row>
    <row r="32" spans="1:3" ht="24" customHeight="1">
      <c r="A32" s="62" t="s">
        <v>15</v>
      </c>
      <c r="B32" s="18" t="s">
        <v>27</v>
      </c>
      <c r="C32" s="63">
        <f>C33+C34</f>
        <v>55500000</v>
      </c>
    </row>
    <row r="33" spans="1:3" ht="24" customHeight="1">
      <c r="A33" s="62"/>
      <c r="B33" s="18" t="s">
        <v>54</v>
      </c>
      <c r="C33" s="63">
        <f>C20*10%</f>
        <v>42500000</v>
      </c>
    </row>
    <row r="34" spans="1:3" ht="24" customHeight="1">
      <c r="A34" s="62"/>
      <c r="B34" s="18" t="s">
        <v>55</v>
      </c>
      <c r="C34" s="63">
        <f>C21*10%</f>
        <v>13000000</v>
      </c>
    </row>
    <row r="35" spans="1:3" ht="39.75" customHeight="1">
      <c r="A35" s="56" t="s">
        <v>16</v>
      </c>
      <c r="B35" s="23" t="s">
        <v>18</v>
      </c>
      <c r="C35" s="70">
        <f>C36</f>
        <v>9065000000</v>
      </c>
    </row>
    <row r="36" spans="1:3" ht="24" customHeight="1">
      <c r="A36" s="58">
        <v>1</v>
      </c>
      <c r="B36" s="26" t="s">
        <v>70</v>
      </c>
      <c r="C36" s="66">
        <f>C37+C41</f>
        <v>9065000000</v>
      </c>
    </row>
    <row r="37" spans="1:3" ht="24" customHeight="1">
      <c r="A37" s="58" t="s">
        <v>10</v>
      </c>
      <c r="B37" s="26" t="s">
        <v>56</v>
      </c>
      <c r="C37" s="66">
        <f>SUM(C38:C40)</f>
        <v>4700000000</v>
      </c>
    </row>
    <row r="38" spans="1:3" ht="24" customHeight="1">
      <c r="A38" s="62"/>
      <c r="B38" s="18" t="s">
        <v>57</v>
      </c>
      <c r="C38" s="69">
        <v>100000000</v>
      </c>
    </row>
    <row r="39" spans="1:3" ht="24" customHeight="1">
      <c r="A39" s="62"/>
      <c r="B39" s="18" t="s">
        <v>58</v>
      </c>
      <c r="C39" s="69">
        <v>3500000000</v>
      </c>
    </row>
    <row r="40" spans="1:3" ht="24" customHeight="1">
      <c r="A40" s="62"/>
      <c r="B40" s="18" t="s">
        <v>59</v>
      </c>
      <c r="C40" s="69">
        <v>1100000000</v>
      </c>
    </row>
    <row r="41" spans="1:3" s="3" customFormat="1" ht="24" customHeight="1">
      <c r="A41" s="58" t="s">
        <v>11</v>
      </c>
      <c r="B41" s="26" t="s">
        <v>60</v>
      </c>
      <c r="C41" s="66">
        <f>SUM(C42:C47)</f>
        <v>4365000000</v>
      </c>
    </row>
    <row r="42" spans="1:3" ht="24" customHeight="1">
      <c r="A42" s="71"/>
      <c r="B42" s="72" t="s">
        <v>61</v>
      </c>
      <c r="C42" s="73">
        <v>75740000</v>
      </c>
    </row>
    <row r="43" spans="1:3" ht="24" customHeight="1">
      <c r="A43" s="62"/>
      <c r="B43" s="18" t="s">
        <v>62</v>
      </c>
      <c r="C43" s="65">
        <v>3344760000</v>
      </c>
    </row>
    <row r="44" spans="1:3" ht="24" customHeight="1">
      <c r="A44" s="62"/>
      <c r="B44" s="18" t="s">
        <v>63</v>
      </c>
      <c r="C44" s="65">
        <v>421220000</v>
      </c>
    </row>
    <row r="45" spans="1:3" ht="24" customHeight="1">
      <c r="A45" s="62"/>
      <c r="B45" s="18" t="s">
        <v>64</v>
      </c>
      <c r="C45" s="65">
        <v>364180000</v>
      </c>
    </row>
    <row r="46" spans="1:3" ht="24" customHeight="1">
      <c r="A46" s="62"/>
      <c r="B46" s="18" t="s">
        <v>65</v>
      </c>
      <c r="C46" s="65">
        <v>153860000</v>
      </c>
    </row>
    <row r="47" spans="1:3" ht="24" customHeight="1">
      <c r="A47" s="74"/>
      <c r="B47" s="75" t="s">
        <v>66</v>
      </c>
      <c r="C47" s="76">
        <v>5240000</v>
      </c>
    </row>
    <row r="48" spans="1:3" ht="24" customHeight="1">
      <c r="A48" s="58">
        <v>2</v>
      </c>
      <c r="B48" s="26" t="s">
        <v>69</v>
      </c>
      <c r="C48" s="66">
        <f>C49+C53</f>
        <v>8198000000</v>
      </c>
    </row>
    <row r="49" spans="1:3" s="2" customFormat="1" ht="24" customHeight="1">
      <c r="A49" s="58" t="s">
        <v>12</v>
      </c>
      <c r="B49" s="26" t="s">
        <v>56</v>
      </c>
      <c r="C49" s="66">
        <f>SUM(C50:C52)</f>
        <v>4230000000</v>
      </c>
    </row>
    <row r="50" spans="1:3" ht="24" customHeight="1">
      <c r="A50" s="60"/>
      <c r="B50" s="18" t="s">
        <v>57</v>
      </c>
      <c r="C50" s="69">
        <f>100000000*90%</f>
        <v>90000000</v>
      </c>
    </row>
    <row r="51" spans="1:3" ht="24" customHeight="1">
      <c r="A51" s="64"/>
      <c r="B51" s="18" t="s">
        <v>58</v>
      </c>
      <c r="C51" s="69">
        <f>3500000000*90%</f>
        <v>3150000000</v>
      </c>
    </row>
    <row r="52" spans="1:3" ht="24" customHeight="1">
      <c r="A52" s="64"/>
      <c r="B52" s="18" t="s">
        <v>59</v>
      </c>
      <c r="C52" s="69">
        <f>1100000000*90%</f>
        <v>990000000</v>
      </c>
    </row>
    <row r="53" spans="1:3" ht="24" customHeight="1">
      <c r="A53" s="58" t="s">
        <v>19</v>
      </c>
      <c r="B53" s="26" t="s">
        <v>60</v>
      </c>
      <c r="C53" s="66">
        <f>SUM(C54:C59)</f>
        <v>3968000000</v>
      </c>
    </row>
    <row r="54" spans="1:3" ht="24" customHeight="1">
      <c r="A54" s="71"/>
      <c r="B54" s="72" t="s">
        <v>61</v>
      </c>
      <c r="C54" s="69">
        <v>68850000</v>
      </c>
    </row>
    <row r="55" spans="1:3" ht="24" customHeight="1">
      <c r="A55" s="62"/>
      <c r="B55" s="18" t="s">
        <v>62</v>
      </c>
      <c r="C55" s="69">
        <v>3040690000</v>
      </c>
    </row>
    <row r="56" spans="1:3" ht="24" customHeight="1">
      <c r="A56" s="62"/>
      <c r="B56" s="18" t="s">
        <v>63</v>
      </c>
      <c r="C56" s="69">
        <v>382930000</v>
      </c>
    </row>
    <row r="57" spans="1:3" ht="24" customHeight="1">
      <c r="A57" s="62"/>
      <c r="B57" s="18" t="s">
        <v>64</v>
      </c>
      <c r="C57" s="69">
        <v>331080000</v>
      </c>
    </row>
    <row r="58" spans="1:3" ht="24" customHeight="1">
      <c r="A58" s="62"/>
      <c r="B58" s="18" t="s">
        <v>65</v>
      </c>
      <c r="C58" s="69">
        <v>139210000</v>
      </c>
    </row>
    <row r="59" spans="1:3" ht="24" customHeight="1">
      <c r="A59" s="74"/>
      <c r="B59" s="75" t="s">
        <v>66</v>
      </c>
      <c r="C59" s="69">
        <f>C47</f>
        <v>5240000</v>
      </c>
    </row>
    <row r="60" spans="1:3" ht="24" customHeight="1">
      <c r="A60" s="56">
        <v>3</v>
      </c>
      <c r="B60" s="26" t="s">
        <v>71</v>
      </c>
      <c r="C60" s="66">
        <f>C61+C65</f>
        <v>867000000</v>
      </c>
    </row>
    <row r="61" spans="1:3" ht="24" customHeight="1">
      <c r="A61" s="58" t="s">
        <v>14</v>
      </c>
      <c r="B61" s="26" t="s">
        <v>56</v>
      </c>
      <c r="C61" s="66">
        <f>SUM(C62:C64)</f>
        <v>470000000</v>
      </c>
    </row>
    <row r="62" spans="1:3" ht="24" customHeight="1">
      <c r="A62" s="60"/>
      <c r="B62" s="18" t="s">
        <v>57</v>
      </c>
      <c r="C62" s="69">
        <f>C38-C50</f>
        <v>10000000</v>
      </c>
    </row>
    <row r="63" spans="1:3" ht="24" customHeight="1">
      <c r="A63" s="64"/>
      <c r="B63" s="18" t="s">
        <v>58</v>
      </c>
      <c r="C63" s="69">
        <f>C39-C51</f>
        <v>350000000</v>
      </c>
    </row>
    <row r="64" spans="1:3" ht="24" customHeight="1">
      <c r="A64" s="64"/>
      <c r="B64" s="18" t="s">
        <v>59</v>
      </c>
      <c r="C64" s="69">
        <f>C40-C52</f>
        <v>110000000</v>
      </c>
    </row>
    <row r="65" spans="1:3" ht="24" customHeight="1">
      <c r="A65" s="58" t="s">
        <v>15</v>
      </c>
      <c r="B65" s="26" t="s">
        <v>60</v>
      </c>
      <c r="C65" s="66">
        <f>SUM(C66:C71)</f>
        <v>397000000</v>
      </c>
    </row>
    <row r="66" spans="1:3" ht="24" customHeight="1">
      <c r="A66" s="56"/>
      <c r="B66" s="18" t="s">
        <v>61</v>
      </c>
      <c r="C66" s="69">
        <f>C42-C54</f>
        <v>6890000</v>
      </c>
    </row>
    <row r="67" spans="1:3" ht="24" customHeight="1">
      <c r="A67" s="56"/>
      <c r="B67" s="18" t="s">
        <v>62</v>
      </c>
      <c r="C67" s="69">
        <f>C43-C55</f>
        <v>304070000</v>
      </c>
    </row>
    <row r="68" spans="1:3" ht="24" customHeight="1">
      <c r="A68" s="56"/>
      <c r="B68" s="18" t="s">
        <v>63</v>
      </c>
      <c r="C68" s="69">
        <f>C44-C56</f>
        <v>38290000</v>
      </c>
    </row>
    <row r="69" spans="1:3" ht="24" customHeight="1">
      <c r="A69" s="56"/>
      <c r="B69" s="18" t="s">
        <v>64</v>
      </c>
      <c r="C69" s="69">
        <f>C45-C57</f>
        <v>33100000</v>
      </c>
    </row>
    <row r="70" spans="1:3" ht="24" customHeight="1">
      <c r="A70" s="64"/>
      <c r="B70" s="18" t="s">
        <v>65</v>
      </c>
      <c r="C70" s="69">
        <f>C46-C58</f>
        <v>14650000</v>
      </c>
    </row>
    <row r="71" spans="1:3" ht="24" customHeight="1">
      <c r="A71" s="64"/>
      <c r="B71" s="75" t="s">
        <v>66</v>
      </c>
      <c r="C71" s="69">
        <v>0</v>
      </c>
    </row>
    <row r="72" spans="1:5" ht="28.5" customHeight="1">
      <c r="A72" s="56" t="s">
        <v>22</v>
      </c>
      <c r="B72" s="23" t="s">
        <v>38</v>
      </c>
      <c r="C72" s="70">
        <f>C73+C88</f>
        <v>15285900000</v>
      </c>
      <c r="E72">
        <v>90000000</v>
      </c>
    </row>
    <row r="73" spans="1:5" ht="24" customHeight="1">
      <c r="A73" s="56" t="s">
        <v>8</v>
      </c>
      <c r="B73" s="23" t="s">
        <v>80</v>
      </c>
      <c r="C73" s="70">
        <f>C74+C78</f>
        <v>5633900000</v>
      </c>
      <c r="E73" s="6">
        <f>C72-E72</f>
        <v>15195900000</v>
      </c>
    </row>
    <row r="74" spans="1:6" ht="30" customHeight="1">
      <c r="A74" s="58">
        <v>1</v>
      </c>
      <c r="B74" s="26" t="s">
        <v>104</v>
      </c>
      <c r="C74" s="70">
        <f>5166700000-90000000</f>
        <v>5076700000</v>
      </c>
      <c r="E74" s="5">
        <f>5346200000+238600000-66000000</f>
        <v>5518800000</v>
      </c>
      <c r="F74" s="5"/>
    </row>
    <row r="75" spans="1:5" ht="24" customHeight="1">
      <c r="A75" s="64"/>
      <c r="B75" s="14" t="s">
        <v>25</v>
      </c>
      <c r="C75" s="84">
        <f>C76+C77</f>
        <v>126800000</v>
      </c>
      <c r="E75" s="5">
        <f>5107500000+204200000-145000000-90000000</f>
        <v>5076700000</v>
      </c>
    </row>
    <row r="76" spans="1:3" ht="24" customHeight="1">
      <c r="A76" s="64"/>
      <c r="B76" s="85" t="s">
        <v>23</v>
      </c>
      <c r="C76" s="86">
        <v>126800000</v>
      </c>
    </row>
    <row r="77" spans="1:3" ht="24" customHeight="1" hidden="1">
      <c r="A77" s="64"/>
      <c r="B77" s="18" t="s">
        <v>24</v>
      </c>
      <c r="C77" s="69"/>
    </row>
    <row r="78" spans="1:5" ht="34.5" customHeight="1">
      <c r="A78" s="58">
        <v>2</v>
      </c>
      <c r="B78" s="26" t="s">
        <v>106</v>
      </c>
      <c r="C78" s="66">
        <f>SUM(C79:C87)</f>
        <v>557200000</v>
      </c>
      <c r="E78" s="5">
        <v>761400000</v>
      </c>
    </row>
    <row r="79" spans="1:5" ht="24" customHeight="1">
      <c r="A79" s="60" t="s">
        <v>12</v>
      </c>
      <c r="B79" s="77" t="s">
        <v>2</v>
      </c>
      <c r="C79" s="78">
        <v>63200000</v>
      </c>
      <c r="E79" s="5">
        <v>204200000</v>
      </c>
    </row>
    <row r="80" spans="1:5" ht="24" customHeight="1">
      <c r="A80" s="79" t="s">
        <v>19</v>
      </c>
      <c r="B80" s="88" t="s">
        <v>3</v>
      </c>
      <c r="C80" s="89">
        <v>35000000</v>
      </c>
      <c r="E80" s="5">
        <f>E78-E79</f>
        <v>557200000</v>
      </c>
    </row>
    <row r="81" spans="1:5" ht="24" customHeight="1">
      <c r="A81" s="79" t="s">
        <v>20</v>
      </c>
      <c r="B81" s="88" t="s">
        <v>5</v>
      </c>
      <c r="C81" s="89">
        <v>60000000</v>
      </c>
      <c r="E81" s="5">
        <v>10000000</v>
      </c>
    </row>
    <row r="82" spans="1:3" ht="24" customHeight="1">
      <c r="A82" s="79" t="s">
        <v>29</v>
      </c>
      <c r="B82" s="77" t="s">
        <v>4</v>
      </c>
      <c r="C82" s="78">
        <v>29000000</v>
      </c>
    </row>
    <row r="83" spans="1:3" ht="24" customHeight="1">
      <c r="A83" s="79" t="s">
        <v>30</v>
      </c>
      <c r="B83" s="77" t="s">
        <v>75</v>
      </c>
      <c r="C83" s="78">
        <v>20000000</v>
      </c>
    </row>
    <row r="84" spans="1:3" ht="24" customHeight="1">
      <c r="A84" s="79" t="s">
        <v>31</v>
      </c>
      <c r="B84" s="77" t="s">
        <v>79</v>
      </c>
      <c r="C84" s="78">
        <v>50000000</v>
      </c>
    </row>
    <row r="85" spans="1:3" ht="54" customHeight="1">
      <c r="A85" s="79" t="s">
        <v>32</v>
      </c>
      <c r="B85" s="77" t="s">
        <v>76</v>
      </c>
      <c r="C85" s="78">
        <v>60000000</v>
      </c>
    </row>
    <row r="86" spans="1:3" ht="39" customHeight="1">
      <c r="A86" s="79" t="s">
        <v>33</v>
      </c>
      <c r="B86" s="77" t="s">
        <v>77</v>
      </c>
      <c r="C86" s="78">
        <v>150000000</v>
      </c>
    </row>
    <row r="87" spans="1:3" ht="40.5" customHeight="1">
      <c r="A87" s="79" t="s">
        <v>34</v>
      </c>
      <c r="B87" s="77" t="s">
        <v>78</v>
      </c>
      <c r="C87" s="78">
        <v>90000000</v>
      </c>
    </row>
    <row r="88" spans="1:3" ht="24" customHeight="1">
      <c r="A88" s="56" t="s">
        <v>16</v>
      </c>
      <c r="B88" s="23" t="s">
        <v>97</v>
      </c>
      <c r="C88" s="57">
        <f>C89+C92</f>
        <v>9652000000</v>
      </c>
    </row>
    <row r="89" spans="1:3" ht="37.5" customHeight="1">
      <c r="A89" s="56">
        <v>1</v>
      </c>
      <c r="B89" s="23" t="s">
        <v>103</v>
      </c>
      <c r="C89" s="66">
        <f>C91</f>
        <v>7752000000</v>
      </c>
    </row>
    <row r="90" spans="1:3" ht="24" customHeight="1" hidden="1">
      <c r="A90" s="56">
        <v>1</v>
      </c>
      <c r="B90" s="26" t="s">
        <v>87</v>
      </c>
      <c r="C90" s="66"/>
    </row>
    <row r="91" spans="1:3" ht="24" customHeight="1">
      <c r="A91" s="60" t="s">
        <v>10</v>
      </c>
      <c r="B91" s="29" t="s">
        <v>81</v>
      </c>
      <c r="C91" s="67">
        <v>7752000000</v>
      </c>
    </row>
    <row r="92" spans="1:3" ht="37.5" customHeight="1">
      <c r="A92" s="56">
        <v>2</v>
      </c>
      <c r="B92" s="23" t="s">
        <v>102</v>
      </c>
      <c r="C92" s="70">
        <f>SUM(C93:C97)</f>
        <v>1900000000</v>
      </c>
    </row>
    <row r="93" spans="1:3" ht="35.25" customHeight="1">
      <c r="A93" s="64" t="s">
        <v>12</v>
      </c>
      <c r="B93" s="35" t="s">
        <v>82</v>
      </c>
      <c r="C93" s="65">
        <v>200000000</v>
      </c>
    </row>
    <row r="94" spans="1:3" ht="35.25" customHeight="1">
      <c r="A94" s="64" t="s">
        <v>19</v>
      </c>
      <c r="B94" s="35" t="s">
        <v>83</v>
      </c>
      <c r="C94" s="65">
        <v>300000000</v>
      </c>
    </row>
    <row r="95" spans="1:3" ht="35.25" customHeight="1">
      <c r="A95" s="64" t="s">
        <v>20</v>
      </c>
      <c r="B95" s="35" t="s">
        <v>84</v>
      </c>
      <c r="C95" s="65">
        <v>100000000</v>
      </c>
    </row>
    <row r="96" spans="1:3" ht="35.25" customHeight="1">
      <c r="A96" s="64" t="s">
        <v>29</v>
      </c>
      <c r="B96" s="35" t="s">
        <v>85</v>
      </c>
      <c r="C96" s="65">
        <v>300000000</v>
      </c>
    </row>
    <row r="97" spans="1:3" ht="24" customHeight="1">
      <c r="A97" s="64" t="s">
        <v>30</v>
      </c>
      <c r="B97" s="35" t="s">
        <v>86</v>
      </c>
      <c r="C97" s="65">
        <v>1000000000</v>
      </c>
    </row>
    <row r="98" spans="1:3" ht="24" customHeight="1" thickBot="1">
      <c r="A98" s="80"/>
      <c r="B98" s="81"/>
      <c r="C98" s="82"/>
    </row>
    <row r="99" ht="16.5" thickTop="1"/>
  </sheetData>
  <sheetProtection/>
  <mergeCells count="5">
    <mergeCell ref="A8:C8"/>
    <mergeCell ref="A4:C4"/>
    <mergeCell ref="A5:C5"/>
    <mergeCell ref="A6:C6"/>
    <mergeCell ref="A7:C7"/>
  </mergeCells>
  <printOptions/>
  <pageMargins left="0.66" right="0.5" top="0.55" bottom="0.55" header="0.16" footer="0.3"/>
  <pageSetup horizontalDpi="600" verticalDpi="600" orientation="portrait" paperSize="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12"/>
  <sheetViews>
    <sheetView tabSelected="1" zoomScalePageLayoutView="0" workbookViewId="0" topLeftCell="A1">
      <pane ySplit="3" topLeftCell="A92" activePane="bottomLeft" state="frozen"/>
      <selection pane="topLeft" activeCell="A1" sqref="A1"/>
      <selection pane="bottomLeft" activeCell="L100" sqref="L100"/>
    </sheetView>
  </sheetViews>
  <sheetFormatPr defaultColWidth="9.00390625" defaultRowHeight="15.75"/>
  <cols>
    <col min="1" max="1" width="6.875" style="0" customWidth="1"/>
    <col min="2" max="2" width="61.50390625" style="0" customWidth="1"/>
    <col min="3" max="3" width="16.25390625" style="0" customWidth="1"/>
    <col min="4" max="4" width="5.625" style="0" customWidth="1"/>
    <col min="6" max="6" width="13.125" style="0" bestFit="1" customWidth="1"/>
  </cols>
  <sheetData>
    <row r="2" spans="1:3" ht="15.75">
      <c r="A2" s="163"/>
      <c r="B2" s="163"/>
      <c r="C2" s="163"/>
    </row>
    <row r="3" spans="1:3" ht="15.75">
      <c r="A3" s="163"/>
      <c r="B3" s="163"/>
      <c r="C3" s="164" t="s">
        <v>36</v>
      </c>
    </row>
    <row r="4" spans="1:3" ht="20.25" customHeight="1">
      <c r="A4" s="240" t="s">
        <v>186</v>
      </c>
      <c r="B4" s="240"/>
      <c r="C4" s="240"/>
    </row>
    <row r="5" spans="1:3" ht="19.5" customHeight="1" hidden="1">
      <c r="A5" s="240" t="s">
        <v>72</v>
      </c>
      <c r="B5" s="240"/>
      <c r="C5" s="240"/>
    </row>
    <row r="6" spans="1:3" ht="19.5" customHeight="1" hidden="1">
      <c r="A6" s="240" t="s">
        <v>73</v>
      </c>
      <c r="B6" s="240"/>
      <c r="C6" s="240"/>
    </row>
    <row r="7" spans="1:3" ht="21.75" customHeight="1" hidden="1">
      <c r="A7" s="240" t="s">
        <v>37</v>
      </c>
      <c r="B7" s="240"/>
      <c r="C7" s="240"/>
    </row>
    <row r="8" spans="1:3" ht="42" customHeight="1" hidden="1">
      <c r="A8" s="238" t="s">
        <v>207</v>
      </c>
      <c r="B8" s="239"/>
      <c r="C8" s="239"/>
    </row>
    <row r="9" s="163" customFormat="1" ht="16.5" thickBot="1">
      <c r="C9" s="165" t="s">
        <v>153</v>
      </c>
    </row>
    <row r="10" spans="1:3" s="175" customFormat="1" ht="34.5" customHeight="1" thickTop="1">
      <c r="A10" s="98" t="s">
        <v>7</v>
      </c>
      <c r="B10" s="99" t="s">
        <v>0</v>
      </c>
      <c r="C10" s="100" t="s">
        <v>1</v>
      </c>
    </row>
    <row r="11" spans="1:3" s="175" customFormat="1" ht="34.5" customHeight="1">
      <c r="A11" s="166" t="s">
        <v>21</v>
      </c>
      <c r="B11" s="150" t="s">
        <v>28</v>
      </c>
      <c r="C11" s="167">
        <f>C12+C34</f>
        <v>5450000000</v>
      </c>
    </row>
    <row r="12" spans="1:3" s="175" customFormat="1" ht="34.5" customHeight="1">
      <c r="A12" s="106" t="s">
        <v>8</v>
      </c>
      <c r="B12" s="107" t="s">
        <v>17</v>
      </c>
      <c r="C12" s="135">
        <f>C13</f>
        <v>1250000000</v>
      </c>
    </row>
    <row r="13" spans="1:3" s="175" customFormat="1" ht="30" customHeight="1">
      <c r="A13" s="106">
        <v>1</v>
      </c>
      <c r="B13" s="107" t="s">
        <v>9</v>
      </c>
      <c r="C13" s="135">
        <f>C14+C19</f>
        <v>1250000000</v>
      </c>
    </row>
    <row r="14" spans="1:3" s="176" customFormat="1" ht="30" customHeight="1">
      <c r="A14" s="114" t="s">
        <v>10</v>
      </c>
      <c r="B14" s="115" t="s">
        <v>132</v>
      </c>
      <c r="C14" s="117">
        <f>SUM(C15:C18)</f>
        <v>90000000</v>
      </c>
    </row>
    <row r="15" spans="1:3" s="176" customFormat="1" ht="30" customHeight="1">
      <c r="A15" s="114" t="s">
        <v>110</v>
      </c>
      <c r="B15" s="115" t="s">
        <v>128</v>
      </c>
      <c r="C15" s="117">
        <v>1000000</v>
      </c>
    </row>
    <row r="16" spans="1:3" s="176" customFormat="1" ht="24" customHeight="1" hidden="1">
      <c r="A16" s="114" t="s">
        <v>110</v>
      </c>
      <c r="B16" s="115" t="s">
        <v>129</v>
      </c>
      <c r="C16" s="117">
        <v>0</v>
      </c>
    </row>
    <row r="17" spans="1:3" s="176" customFormat="1" ht="30" customHeight="1">
      <c r="A17" s="114" t="s">
        <v>110</v>
      </c>
      <c r="B17" s="115" t="s">
        <v>130</v>
      </c>
      <c r="C17" s="117">
        <v>88000000</v>
      </c>
    </row>
    <row r="18" spans="1:3" s="176" customFormat="1" ht="30" customHeight="1">
      <c r="A18" s="114" t="s">
        <v>110</v>
      </c>
      <c r="B18" s="115" t="s">
        <v>131</v>
      </c>
      <c r="C18" s="121">
        <v>1000000</v>
      </c>
    </row>
    <row r="19" spans="1:3" s="176" customFormat="1" ht="30" customHeight="1">
      <c r="A19" s="114" t="s">
        <v>11</v>
      </c>
      <c r="B19" s="115" t="s">
        <v>126</v>
      </c>
      <c r="C19" s="121">
        <f>C20+C21</f>
        <v>1160000000</v>
      </c>
    </row>
    <row r="20" spans="1:3" s="176" customFormat="1" ht="37.5" customHeight="1">
      <c r="A20" s="114" t="s">
        <v>110</v>
      </c>
      <c r="B20" s="115" t="s">
        <v>187</v>
      </c>
      <c r="C20" s="121">
        <v>1160000000</v>
      </c>
    </row>
    <row r="21" spans="1:3" s="163" customFormat="1" ht="24" customHeight="1" hidden="1">
      <c r="A21" s="111" t="s">
        <v>110</v>
      </c>
      <c r="B21" s="112" t="s">
        <v>133</v>
      </c>
      <c r="C21" s="119"/>
    </row>
    <row r="22" spans="1:3" s="176" customFormat="1" ht="30" customHeight="1">
      <c r="A22" s="106">
        <v>2</v>
      </c>
      <c r="B22" s="107" t="s">
        <v>67</v>
      </c>
      <c r="C22" s="123">
        <f>C23</f>
        <v>1044000000</v>
      </c>
    </row>
    <row r="23" spans="1:3" s="176" customFormat="1" ht="24" customHeight="1">
      <c r="A23" s="114"/>
      <c r="B23" s="112" t="s">
        <v>173</v>
      </c>
      <c r="C23" s="121">
        <f>C24+C25</f>
        <v>1044000000</v>
      </c>
    </row>
    <row r="24" spans="1:6" s="176" customFormat="1" ht="37.5" customHeight="1">
      <c r="A24" s="181" t="s">
        <v>110</v>
      </c>
      <c r="B24" s="115" t="s">
        <v>154</v>
      </c>
      <c r="C24" s="121">
        <f>C20*90%</f>
        <v>1044000000</v>
      </c>
      <c r="F24" s="203"/>
    </row>
    <row r="25" spans="1:3" s="163" customFormat="1" ht="24" customHeight="1" hidden="1">
      <c r="A25" s="182" t="s">
        <v>110</v>
      </c>
      <c r="B25" s="112" t="s">
        <v>134</v>
      </c>
      <c r="C25" s="119">
        <f>C21*90%</f>
        <v>0</v>
      </c>
    </row>
    <row r="26" spans="1:3" s="175" customFormat="1" ht="30" customHeight="1">
      <c r="A26" s="106">
        <v>3</v>
      </c>
      <c r="B26" s="107" t="s">
        <v>13</v>
      </c>
      <c r="C26" s="123">
        <f>C27+C31</f>
        <v>206000000</v>
      </c>
    </row>
    <row r="27" spans="1:3" s="176" customFormat="1" ht="30" customHeight="1">
      <c r="A27" s="114" t="s">
        <v>14</v>
      </c>
      <c r="B27" s="115" t="s">
        <v>156</v>
      </c>
      <c r="C27" s="121">
        <f>SUM(C28:C30)</f>
        <v>90000000</v>
      </c>
    </row>
    <row r="28" spans="1:3" s="176" customFormat="1" ht="30" customHeight="1">
      <c r="A28" s="114" t="s">
        <v>110</v>
      </c>
      <c r="B28" s="115" t="s">
        <v>123</v>
      </c>
      <c r="C28" s="117">
        <f>C15</f>
        <v>1000000</v>
      </c>
    </row>
    <row r="29" spans="1:3" s="176" customFormat="1" ht="30" customHeight="1">
      <c r="A29" s="114" t="s">
        <v>110</v>
      </c>
      <c r="B29" s="115" t="s">
        <v>124</v>
      </c>
      <c r="C29" s="117">
        <f>C17</f>
        <v>88000000</v>
      </c>
    </row>
    <row r="30" spans="1:3" s="176" customFormat="1" ht="30" customHeight="1">
      <c r="A30" s="114" t="s">
        <v>110</v>
      </c>
      <c r="B30" s="115" t="s">
        <v>125</v>
      </c>
      <c r="C30" s="121">
        <f>C18</f>
        <v>1000000</v>
      </c>
    </row>
    <row r="31" spans="1:3" s="176" customFormat="1" ht="30" customHeight="1">
      <c r="A31" s="114" t="s">
        <v>15</v>
      </c>
      <c r="B31" s="115" t="s">
        <v>155</v>
      </c>
      <c r="C31" s="117">
        <f>C32+C33</f>
        <v>116000000</v>
      </c>
    </row>
    <row r="32" spans="1:3" s="176" customFormat="1" ht="39.75" customHeight="1">
      <c r="A32" s="114" t="s">
        <v>110</v>
      </c>
      <c r="B32" s="115" t="s">
        <v>154</v>
      </c>
      <c r="C32" s="117">
        <f>C20*10%</f>
        <v>116000000</v>
      </c>
    </row>
    <row r="33" spans="1:3" s="163" customFormat="1" ht="24" customHeight="1" hidden="1">
      <c r="A33" s="111"/>
      <c r="B33" s="112" t="s">
        <v>127</v>
      </c>
      <c r="C33" s="113">
        <f>C21*10%</f>
        <v>0</v>
      </c>
    </row>
    <row r="34" spans="1:3" s="163" customFormat="1" ht="34.5" customHeight="1">
      <c r="A34" s="106" t="s">
        <v>16</v>
      </c>
      <c r="B34" s="107" t="s">
        <v>151</v>
      </c>
      <c r="C34" s="123">
        <f>C35</f>
        <v>4200000000</v>
      </c>
    </row>
    <row r="35" spans="1:3" s="163" customFormat="1" ht="34.5" customHeight="1">
      <c r="A35" s="106">
        <v>1</v>
      </c>
      <c r="B35" s="107" t="s">
        <v>157</v>
      </c>
      <c r="C35" s="123">
        <f>C36+C39</f>
        <v>4200000000</v>
      </c>
    </row>
    <row r="36" spans="1:3" s="176" customFormat="1" ht="30" customHeight="1">
      <c r="A36" s="114" t="s">
        <v>10</v>
      </c>
      <c r="B36" s="115" t="s">
        <v>56</v>
      </c>
      <c r="C36" s="121">
        <f>SUM(C37:C38)</f>
        <v>1000000000</v>
      </c>
    </row>
    <row r="37" spans="1:3" s="176" customFormat="1" ht="30" customHeight="1">
      <c r="A37" s="114" t="s">
        <v>110</v>
      </c>
      <c r="B37" s="125" t="s">
        <v>158</v>
      </c>
      <c r="C37" s="121">
        <v>850000000</v>
      </c>
    </row>
    <row r="38" spans="1:3" s="176" customFormat="1" ht="30" customHeight="1">
      <c r="A38" s="114" t="s">
        <v>110</v>
      </c>
      <c r="B38" s="125" t="s">
        <v>159</v>
      </c>
      <c r="C38" s="121">
        <v>150000000</v>
      </c>
    </row>
    <row r="39" spans="1:3" s="176" customFormat="1" ht="30" customHeight="1">
      <c r="A39" s="114" t="s">
        <v>11</v>
      </c>
      <c r="B39" s="115" t="s">
        <v>108</v>
      </c>
      <c r="C39" s="121">
        <f>SUM(C40:C44)</f>
        <v>3200000000</v>
      </c>
    </row>
    <row r="40" spans="1:3" s="176" customFormat="1" ht="30" customHeight="1">
      <c r="A40" s="114" t="s">
        <v>110</v>
      </c>
      <c r="B40" s="125" t="s">
        <v>189</v>
      </c>
      <c r="C40" s="121">
        <v>450000000</v>
      </c>
    </row>
    <row r="41" spans="1:3" s="176" customFormat="1" ht="30" customHeight="1">
      <c r="A41" s="114" t="s">
        <v>110</v>
      </c>
      <c r="B41" s="125" t="s">
        <v>160</v>
      </c>
      <c r="C41" s="121">
        <v>1850000000</v>
      </c>
    </row>
    <row r="42" spans="1:3" s="176" customFormat="1" ht="30" customHeight="1">
      <c r="A42" s="114" t="s">
        <v>110</v>
      </c>
      <c r="B42" s="125" t="s">
        <v>161</v>
      </c>
      <c r="C42" s="121">
        <v>350000000</v>
      </c>
    </row>
    <row r="43" spans="1:3" s="176" customFormat="1" ht="30" customHeight="1">
      <c r="A43" s="114" t="s">
        <v>110</v>
      </c>
      <c r="B43" s="125" t="s">
        <v>162</v>
      </c>
      <c r="C43" s="121">
        <v>545000000</v>
      </c>
    </row>
    <row r="44" spans="1:3" s="176" customFormat="1" ht="30" customHeight="1">
      <c r="A44" s="114" t="s">
        <v>110</v>
      </c>
      <c r="B44" s="126" t="s">
        <v>188</v>
      </c>
      <c r="C44" s="183">
        <v>5000000</v>
      </c>
    </row>
    <row r="45" spans="1:3" s="175" customFormat="1" ht="34.5" customHeight="1">
      <c r="A45" s="106">
        <v>2</v>
      </c>
      <c r="B45" s="107" t="s">
        <v>163</v>
      </c>
      <c r="C45" s="123">
        <f>C46+C49</f>
        <v>391000000</v>
      </c>
    </row>
    <row r="46" spans="1:3" s="175" customFormat="1" ht="30" customHeight="1">
      <c r="A46" s="111" t="s">
        <v>12</v>
      </c>
      <c r="B46" s="112" t="s">
        <v>56</v>
      </c>
      <c r="C46" s="119">
        <f>SUM(C47:C48)</f>
        <v>100000000</v>
      </c>
    </row>
    <row r="47" spans="1:3" s="176" customFormat="1" ht="30" customHeight="1">
      <c r="A47" s="114" t="s">
        <v>110</v>
      </c>
      <c r="B47" s="125" t="s">
        <v>158</v>
      </c>
      <c r="C47" s="121">
        <v>85000000</v>
      </c>
    </row>
    <row r="48" spans="1:6" s="176" customFormat="1" ht="30" customHeight="1">
      <c r="A48" s="114" t="s">
        <v>110</v>
      </c>
      <c r="B48" s="125" t="s">
        <v>159</v>
      </c>
      <c r="C48" s="121">
        <v>15000000</v>
      </c>
      <c r="F48" s="179"/>
    </row>
    <row r="49" spans="1:6" s="175" customFormat="1" ht="30" customHeight="1">
      <c r="A49" s="111" t="s">
        <v>19</v>
      </c>
      <c r="B49" s="112" t="s">
        <v>108</v>
      </c>
      <c r="C49" s="119">
        <f>SUM(C50:C54)</f>
        <v>291000000</v>
      </c>
      <c r="F49" s="177"/>
    </row>
    <row r="50" spans="1:6" s="204" customFormat="1" ht="30" customHeight="1">
      <c r="A50" s="114" t="s">
        <v>110</v>
      </c>
      <c r="B50" s="125" t="s">
        <v>189</v>
      </c>
      <c r="C50" s="121">
        <f>40909091+90909</f>
        <v>41000000</v>
      </c>
      <c r="F50" s="174"/>
    </row>
    <row r="51" spans="1:6" s="204" customFormat="1" ht="30" customHeight="1">
      <c r="A51" s="114" t="s">
        <v>110</v>
      </c>
      <c r="B51" s="125" t="s">
        <v>160</v>
      </c>
      <c r="C51" s="121">
        <v>168200000</v>
      </c>
      <c r="F51" s="174"/>
    </row>
    <row r="52" spans="1:6" s="204" customFormat="1" ht="30" customHeight="1">
      <c r="A52" s="114" t="s">
        <v>110</v>
      </c>
      <c r="B52" s="125" t="s">
        <v>161</v>
      </c>
      <c r="C52" s="121">
        <v>31800000</v>
      </c>
      <c r="F52" s="174"/>
    </row>
    <row r="53" spans="1:6" s="204" customFormat="1" ht="30" customHeight="1">
      <c r="A53" s="114" t="s">
        <v>110</v>
      </c>
      <c r="B53" s="125" t="s">
        <v>162</v>
      </c>
      <c r="C53" s="121">
        <v>49546000</v>
      </c>
      <c r="F53" s="174"/>
    </row>
    <row r="54" spans="1:6" s="204" customFormat="1" ht="30" customHeight="1">
      <c r="A54" s="114" t="s">
        <v>110</v>
      </c>
      <c r="B54" s="126" t="s">
        <v>188</v>
      </c>
      <c r="C54" s="183">
        <v>454000</v>
      </c>
      <c r="F54" s="174"/>
    </row>
    <row r="55" spans="1:6" s="205" customFormat="1" ht="34.5" customHeight="1">
      <c r="A55" s="106">
        <v>3</v>
      </c>
      <c r="B55" s="107" t="s">
        <v>164</v>
      </c>
      <c r="C55" s="123">
        <f>C56+C57</f>
        <v>3809000000</v>
      </c>
      <c r="F55" s="206"/>
    </row>
    <row r="56" spans="1:3" s="205" customFormat="1" ht="30" customHeight="1">
      <c r="A56" s="111" t="s">
        <v>14</v>
      </c>
      <c r="B56" s="112" t="s">
        <v>56</v>
      </c>
      <c r="C56" s="119">
        <f>C36-C46</f>
        <v>900000000</v>
      </c>
    </row>
    <row r="57" spans="1:3" s="205" customFormat="1" ht="30" customHeight="1">
      <c r="A57" s="111" t="s">
        <v>15</v>
      </c>
      <c r="B57" s="112" t="s">
        <v>108</v>
      </c>
      <c r="C57" s="119">
        <f>C39-C49</f>
        <v>2909000000</v>
      </c>
    </row>
    <row r="58" spans="1:3" s="205" customFormat="1" ht="34.5" customHeight="1">
      <c r="A58" s="106" t="s">
        <v>22</v>
      </c>
      <c r="B58" s="107" t="s">
        <v>38</v>
      </c>
      <c r="C58" s="123">
        <f>C59+C74</f>
        <v>30279000000</v>
      </c>
    </row>
    <row r="59" spans="1:3" s="175" customFormat="1" ht="34.5" customHeight="1">
      <c r="A59" s="106" t="s">
        <v>8</v>
      </c>
      <c r="B59" s="107" t="s">
        <v>80</v>
      </c>
      <c r="C59" s="123">
        <f>C60+C64</f>
        <v>6101400000</v>
      </c>
    </row>
    <row r="60" spans="1:3" s="175" customFormat="1" ht="45" customHeight="1">
      <c r="A60" s="106">
        <v>1</v>
      </c>
      <c r="B60" s="107" t="s">
        <v>174</v>
      </c>
      <c r="C60" s="123">
        <f>5583000000+333000000-C61</f>
        <v>5541400000</v>
      </c>
    </row>
    <row r="61" spans="1:3" s="175" customFormat="1" ht="24" customHeight="1">
      <c r="A61" s="106"/>
      <c r="B61" s="107" t="s">
        <v>25</v>
      </c>
      <c r="C61" s="123">
        <f>C62+C63</f>
        <v>374600000</v>
      </c>
    </row>
    <row r="62" spans="1:3" s="175" customFormat="1" ht="45" customHeight="1">
      <c r="A62" s="106"/>
      <c r="B62" s="161" t="s">
        <v>175</v>
      </c>
      <c r="C62" s="119">
        <v>137000000</v>
      </c>
    </row>
    <row r="63" spans="1:3" s="175" customFormat="1" ht="34.5" customHeight="1">
      <c r="A63" s="111"/>
      <c r="B63" s="112" t="s">
        <v>24</v>
      </c>
      <c r="C63" s="119">
        <v>237600000</v>
      </c>
    </row>
    <row r="64" spans="1:3" s="175" customFormat="1" ht="45" customHeight="1">
      <c r="A64" s="228">
        <v>2</v>
      </c>
      <c r="B64" s="229" t="s">
        <v>109</v>
      </c>
      <c r="C64" s="230">
        <f>SUM(C65:C73)</f>
        <v>560000000</v>
      </c>
    </row>
    <row r="65" spans="1:3" s="178" customFormat="1" ht="33" customHeight="1">
      <c r="A65" s="184" t="s">
        <v>12</v>
      </c>
      <c r="B65" s="185" t="s">
        <v>142</v>
      </c>
      <c r="C65" s="186">
        <v>45000000</v>
      </c>
    </row>
    <row r="66" spans="1:3" s="178" customFormat="1" ht="33" customHeight="1">
      <c r="A66" s="184" t="s">
        <v>19</v>
      </c>
      <c r="B66" s="185" t="s">
        <v>139</v>
      </c>
      <c r="C66" s="186">
        <v>40000000</v>
      </c>
    </row>
    <row r="67" spans="1:3" s="178" customFormat="1" ht="33" customHeight="1">
      <c r="A67" s="184" t="s">
        <v>20</v>
      </c>
      <c r="B67" s="185" t="s">
        <v>141</v>
      </c>
      <c r="C67" s="186">
        <v>35000000</v>
      </c>
    </row>
    <row r="68" spans="1:3" s="178" customFormat="1" ht="33" customHeight="1">
      <c r="A68" s="184" t="s">
        <v>29</v>
      </c>
      <c r="B68" s="185" t="s">
        <v>140</v>
      </c>
      <c r="C68" s="186">
        <v>50000000</v>
      </c>
    </row>
    <row r="69" spans="1:3" s="178" customFormat="1" ht="33" customHeight="1">
      <c r="A69" s="184" t="s">
        <v>30</v>
      </c>
      <c r="B69" s="185" t="s">
        <v>138</v>
      </c>
      <c r="C69" s="186">
        <v>50000000</v>
      </c>
    </row>
    <row r="70" spans="1:3" s="176" customFormat="1" ht="33" customHeight="1">
      <c r="A70" s="184" t="s">
        <v>31</v>
      </c>
      <c r="B70" s="187" t="s">
        <v>144</v>
      </c>
      <c r="C70" s="186">
        <v>150000000</v>
      </c>
    </row>
    <row r="71" spans="1:6" s="176" customFormat="1" ht="42" customHeight="1">
      <c r="A71" s="184" t="s">
        <v>32</v>
      </c>
      <c r="B71" s="185" t="s">
        <v>190</v>
      </c>
      <c r="C71" s="121">
        <v>150000000</v>
      </c>
      <c r="F71" s="179">
        <f>C71/6</f>
        <v>25000000</v>
      </c>
    </row>
    <row r="72" spans="1:3" s="176" customFormat="1" ht="42" customHeight="1">
      <c r="A72" s="184" t="s">
        <v>33</v>
      </c>
      <c r="B72" s="185" t="s">
        <v>185</v>
      </c>
      <c r="C72" s="186">
        <v>20000000</v>
      </c>
    </row>
    <row r="73" spans="1:3" s="176" customFormat="1" ht="42" customHeight="1">
      <c r="A73" s="184" t="s">
        <v>34</v>
      </c>
      <c r="B73" s="185" t="s">
        <v>183</v>
      </c>
      <c r="C73" s="186">
        <v>20000000</v>
      </c>
    </row>
    <row r="74" spans="1:3" s="163" customFormat="1" ht="39.75" customHeight="1">
      <c r="A74" s="106" t="s">
        <v>16</v>
      </c>
      <c r="B74" s="107" t="s">
        <v>176</v>
      </c>
      <c r="C74" s="108">
        <f>C75+C79+C82</f>
        <v>24177600000</v>
      </c>
    </row>
    <row r="75" spans="1:3" s="163" customFormat="1" ht="34.5" customHeight="1">
      <c r="A75" s="228">
        <v>1</v>
      </c>
      <c r="B75" s="229" t="s">
        <v>143</v>
      </c>
      <c r="C75" s="230">
        <f>C77+C78</f>
        <v>10059000000</v>
      </c>
    </row>
    <row r="76" spans="1:3" s="163" customFormat="1" ht="24" customHeight="1" hidden="1">
      <c r="A76" s="106">
        <v>1</v>
      </c>
      <c r="B76" s="107" t="s">
        <v>87</v>
      </c>
      <c r="C76" s="123"/>
    </row>
    <row r="77" spans="1:3" s="180" customFormat="1" ht="45" customHeight="1">
      <c r="A77" s="114" t="s">
        <v>10</v>
      </c>
      <c r="B77" s="115" t="s">
        <v>166</v>
      </c>
      <c r="C77" s="121">
        <v>8996000000</v>
      </c>
    </row>
    <row r="78" spans="1:3" s="180" customFormat="1" ht="45" customHeight="1">
      <c r="A78" s="114" t="s">
        <v>11</v>
      </c>
      <c r="B78" s="115" t="s">
        <v>165</v>
      </c>
      <c r="C78" s="121">
        <v>1063000000</v>
      </c>
    </row>
    <row r="79" spans="1:3" s="163" customFormat="1" ht="45" customHeight="1">
      <c r="A79" s="228">
        <v>2</v>
      </c>
      <c r="B79" s="229" t="s">
        <v>177</v>
      </c>
      <c r="C79" s="230">
        <f>SUM(C80:C81)</f>
        <v>3286000000</v>
      </c>
    </row>
    <row r="80" spans="1:3" s="176" customFormat="1" ht="45" customHeight="1">
      <c r="A80" s="114" t="s">
        <v>12</v>
      </c>
      <c r="B80" s="141" t="s">
        <v>191</v>
      </c>
      <c r="C80" s="121">
        <v>1786000000</v>
      </c>
    </row>
    <row r="81" spans="1:3" s="176" customFormat="1" ht="39.75" customHeight="1">
      <c r="A81" s="114" t="s">
        <v>19</v>
      </c>
      <c r="B81" s="141" t="s">
        <v>111</v>
      </c>
      <c r="C81" s="188">
        <v>1500000000</v>
      </c>
    </row>
    <row r="82" spans="1:6" s="163" customFormat="1" ht="45" customHeight="1">
      <c r="A82" s="225">
        <v>3</v>
      </c>
      <c r="B82" s="226" t="s">
        <v>178</v>
      </c>
      <c r="C82" s="227">
        <f>C86+C92+C102</f>
        <v>10832600000</v>
      </c>
      <c r="F82" s="231">
        <f>SUM(F86:F112)</f>
        <v>5821918000</v>
      </c>
    </row>
    <row r="83" spans="1:6" s="163" customFormat="1" ht="35.25" customHeight="1" hidden="1">
      <c r="A83" s="106" t="s">
        <v>14</v>
      </c>
      <c r="B83" s="138" t="s">
        <v>112</v>
      </c>
      <c r="C83" s="123">
        <f>SUM(C84:C85)</f>
        <v>0</v>
      </c>
      <c r="F83" s="231"/>
    </row>
    <row r="84" spans="1:6" s="163" customFormat="1" ht="35.25" customHeight="1" hidden="1">
      <c r="A84" s="106"/>
      <c r="B84" s="189"/>
      <c r="C84" s="119"/>
      <c r="F84" s="231"/>
    </row>
    <row r="85" spans="1:6" s="163" customFormat="1" ht="35.25" customHeight="1" hidden="1">
      <c r="A85" s="190"/>
      <c r="B85" s="191"/>
      <c r="C85" s="192"/>
      <c r="F85" s="231"/>
    </row>
    <row r="86" spans="1:6" s="163" customFormat="1" ht="34.5" customHeight="1">
      <c r="A86" s="106" t="s">
        <v>14</v>
      </c>
      <c r="B86" s="144" t="s">
        <v>167</v>
      </c>
      <c r="C86" s="123">
        <f>SUM(C87:C91)</f>
        <v>4892600000</v>
      </c>
      <c r="F86" s="231"/>
    </row>
    <row r="87" spans="1:6" s="176" customFormat="1" ht="45" customHeight="1">
      <c r="A87" s="184" t="s">
        <v>110</v>
      </c>
      <c r="B87" s="193" t="s">
        <v>114</v>
      </c>
      <c r="C87" s="207">
        <v>476600000</v>
      </c>
      <c r="F87" s="179"/>
    </row>
    <row r="88" spans="1:6" s="176" customFormat="1" ht="45" customHeight="1">
      <c r="A88" s="184" t="s">
        <v>110</v>
      </c>
      <c r="B88" s="193" t="s">
        <v>117</v>
      </c>
      <c r="C88" s="224">
        <v>2000000000</v>
      </c>
      <c r="F88" s="233">
        <v>1550000000</v>
      </c>
    </row>
    <row r="89" spans="1:6" s="176" customFormat="1" ht="45" customHeight="1">
      <c r="A89" s="184" t="s">
        <v>110</v>
      </c>
      <c r="B89" s="193" t="s">
        <v>148</v>
      </c>
      <c r="C89" s="224">
        <v>1400000000</v>
      </c>
      <c r="F89" s="179">
        <v>1350000000</v>
      </c>
    </row>
    <row r="90" spans="1:6" s="176" customFormat="1" ht="45" customHeight="1">
      <c r="A90" s="184" t="s">
        <v>110</v>
      </c>
      <c r="B90" s="193" t="s">
        <v>149</v>
      </c>
      <c r="C90" s="224">
        <v>516000000</v>
      </c>
      <c r="F90" s="179">
        <v>480918000</v>
      </c>
    </row>
    <row r="91" spans="1:6" s="176" customFormat="1" ht="45" customHeight="1">
      <c r="A91" s="184" t="s">
        <v>110</v>
      </c>
      <c r="B91" s="194" t="s">
        <v>150</v>
      </c>
      <c r="C91" s="224">
        <v>500000000</v>
      </c>
      <c r="F91" s="179">
        <v>450000000</v>
      </c>
    </row>
    <row r="92" spans="1:6" s="163" customFormat="1" ht="39.75" customHeight="1">
      <c r="A92" s="195" t="s">
        <v>15</v>
      </c>
      <c r="B92" s="196" t="s">
        <v>113</v>
      </c>
      <c r="C92" s="197">
        <f>SUM(C93:C101)</f>
        <v>4900000000</v>
      </c>
      <c r="F92" s="231"/>
    </row>
    <row r="93" spans="1:6" s="180" customFormat="1" ht="45" customHeight="1">
      <c r="A93" s="184" t="s">
        <v>110</v>
      </c>
      <c r="B93" s="199" t="s">
        <v>168</v>
      </c>
      <c r="C93" s="234">
        <v>500000000</v>
      </c>
      <c r="F93" s="232"/>
    </row>
    <row r="94" spans="1:6" s="180" customFormat="1" ht="45" customHeight="1">
      <c r="A94" s="184" t="s">
        <v>110</v>
      </c>
      <c r="B94" s="199" t="s">
        <v>169</v>
      </c>
      <c r="C94" s="224">
        <v>500000000</v>
      </c>
      <c r="F94" s="232">
        <v>500000000</v>
      </c>
    </row>
    <row r="95" spans="1:6" s="180" customFormat="1" ht="45" customHeight="1">
      <c r="A95" s="184" t="s">
        <v>110</v>
      </c>
      <c r="B95" s="199" t="s">
        <v>170</v>
      </c>
      <c r="C95" s="224">
        <v>500000000</v>
      </c>
      <c r="F95" s="232">
        <v>500000000</v>
      </c>
    </row>
    <row r="96" spans="1:6" s="180" customFormat="1" ht="45" customHeight="1">
      <c r="A96" s="184" t="s">
        <v>110</v>
      </c>
      <c r="B96" s="193" t="s">
        <v>171</v>
      </c>
      <c r="C96" s="224">
        <v>400000000</v>
      </c>
      <c r="F96" s="232">
        <v>400000000</v>
      </c>
    </row>
    <row r="97" spans="1:6" s="180" customFormat="1" ht="60" customHeight="1">
      <c r="A97" s="184" t="s">
        <v>110</v>
      </c>
      <c r="B97" s="193" t="s">
        <v>209</v>
      </c>
      <c r="C97" s="207">
        <v>500000000</v>
      </c>
      <c r="F97" s="232"/>
    </row>
    <row r="98" spans="1:6" s="180" customFormat="1" ht="39.75" customHeight="1">
      <c r="A98" s="184" t="s">
        <v>110</v>
      </c>
      <c r="B98" s="193" t="s">
        <v>184</v>
      </c>
      <c r="C98" s="207">
        <v>400000000</v>
      </c>
      <c r="F98" s="232"/>
    </row>
    <row r="99" spans="1:6" s="180" customFormat="1" ht="45" customHeight="1">
      <c r="A99" s="184" t="s">
        <v>110</v>
      </c>
      <c r="B99" s="193" t="s">
        <v>172</v>
      </c>
      <c r="C99" s="224">
        <v>500000000</v>
      </c>
      <c r="F99" s="232">
        <v>500000000</v>
      </c>
    </row>
    <row r="100" spans="1:6" s="180" customFormat="1" ht="45" customHeight="1">
      <c r="A100" s="184" t="s">
        <v>110</v>
      </c>
      <c r="B100" s="208" t="s">
        <v>146</v>
      </c>
      <c r="C100" s="234">
        <v>1300000000</v>
      </c>
      <c r="F100" s="232"/>
    </row>
    <row r="101" spans="1:6" s="180" customFormat="1" ht="45" customHeight="1">
      <c r="A101" s="184" t="s">
        <v>110</v>
      </c>
      <c r="B101" s="208" t="s">
        <v>147</v>
      </c>
      <c r="C101" s="224">
        <v>300000000</v>
      </c>
      <c r="F101" s="232"/>
    </row>
    <row r="102" spans="1:6" s="163" customFormat="1" ht="39.75" customHeight="1">
      <c r="A102" s="195" t="s">
        <v>115</v>
      </c>
      <c r="B102" s="209" t="s">
        <v>116</v>
      </c>
      <c r="C102" s="198">
        <f>SUM(C103:C112)</f>
        <v>1040000000</v>
      </c>
      <c r="F102" s="231"/>
    </row>
    <row r="103" spans="1:6" s="180" customFormat="1" ht="45" customHeight="1">
      <c r="A103" s="184" t="s">
        <v>110</v>
      </c>
      <c r="B103" s="211" t="s">
        <v>192</v>
      </c>
      <c r="C103" s="210">
        <v>56000000</v>
      </c>
      <c r="F103" s="232"/>
    </row>
    <row r="104" spans="1:6" s="180" customFormat="1" ht="45" customHeight="1">
      <c r="A104" s="184" t="s">
        <v>110</v>
      </c>
      <c r="B104" s="211" t="s">
        <v>193</v>
      </c>
      <c r="C104" s="210">
        <v>20000000</v>
      </c>
      <c r="F104" s="232"/>
    </row>
    <row r="105" spans="1:6" s="180" customFormat="1" ht="45" customHeight="1">
      <c r="A105" s="184" t="s">
        <v>110</v>
      </c>
      <c r="B105" s="211" t="s">
        <v>194</v>
      </c>
      <c r="C105" s="210">
        <v>51000000</v>
      </c>
      <c r="F105" s="232"/>
    </row>
    <row r="106" spans="1:6" s="180" customFormat="1" ht="45" customHeight="1">
      <c r="A106" s="184" t="s">
        <v>110</v>
      </c>
      <c r="B106" s="211" t="s">
        <v>195</v>
      </c>
      <c r="C106" s="210">
        <v>150000000</v>
      </c>
      <c r="F106" s="232"/>
    </row>
    <row r="107" spans="1:6" s="180" customFormat="1" ht="39.75" customHeight="1">
      <c r="A107" s="184" t="s">
        <v>110</v>
      </c>
      <c r="B107" s="211" t="s">
        <v>196</v>
      </c>
      <c r="C107" s="210">
        <v>133000000</v>
      </c>
      <c r="F107" s="232">
        <v>47000000</v>
      </c>
    </row>
    <row r="108" spans="1:6" s="180" customFormat="1" ht="39.75" customHeight="1">
      <c r="A108" s="184" t="s">
        <v>110</v>
      </c>
      <c r="B108" s="211" t="s">
        <v>197</v>
      </c>
      <c r="C108" s="210">
        <v>130000000</v>
      </c>
      <c r="F108" s="232"/>
    </row>
    <row r="109" spans="1:6" s="180" customFormat="1" ht="39.75" customHeight="1">
      <c r="A109" s="184" t="s">
        <v>110</v>
      </c>
      <c r="B109" s="211" t="s">
        <v>198</v>
      </c>
      <c r="C109" s="210">
        <v>130000000</v>
      </c>
      <c r="F109" s="232">
        <v>44000000</v>
      </c>
    </row>
    <row r="110" spans="1:6" s="180" customFormat="1" ht="39.75" customHeight="1">
      <c r="A110" s="184" t="s">
        <v>110</v>
      </c>
      <c r="B110" s="211" t="s">
        <v>199</v>
      </c>
      <c r="C110" s="210">
        <v>120000000</v>
      </c>
      <c r="F110" s="232"/>
    </row>
    <row r="111" spans="1:6" s="180" customFormat="1" ht="39.75" customHeight="1">
      <c r="A111" s="184" t="s">
        <v>110</v>
      </c>
      <c r="B111" s="211" t="s">
        <v>200</v>
      </c>
      <c r="C111" s="210">
        <v>120000000</v>
      </c>
      <c r="F111" s="232"/>
    </row>
    <row r="112" spans="1:6" s="176" customFormat="1" ht="39.75" customHeight="1" thickBot="1">
      <c r="A112" s="200" t="s">
        <v>110</v>
      </c>
      <c r="B112" s="201" t="s">
        <v>201</v>
      </c>
      <c r="C112" s="202">
        <v>130000000</v>
      </c>
      <c r="F112" s="179"/>
    </row>
    <row r="113" s="163" customFormat="1" ht="37.5" customHeight="1" thickTop="1"/>
    <row r="114" s="163" customFormat="1" ht="15.75"/>
    <row r="115" s="163" customFormat="1" ht="15.75"/>
  </sheetData>
  <sheetProtection/>
  <autoFilter ref="A10:C10"/>
  <mergeCells count="5">
    <mergeCell ref="A8:C8"/>
    <mergeCell ref="A4:C4"/>
    <mergeCell ref="A5:C5"/>
    <mergeCell ref="A6:C6"/>
    <mergeCell ref="A7:C7"/>
  </mergeCells>
  <printOptions/>
  <pageMargins left="0.66" right="0.5" top="0.55" bottom="0.55" header="0.16" footer="0.3"/>
  <pageSetup horizontalDpi="600" verticalDpi="600" orientation="portrait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I96"/>
  <sheetViews>
    <sheetView zoomScalePageLayoutView="0" workbookViewId="0" topLeftCell="A71">
      <selection activeCell="B78" sqref="B78"/>
    </sheetView>
  </sheetViews>
  <sheetFormatPr defaultColWidth="9.00390625" defaultRowHeight="15.75"/>
  <cols>
    <col min="1" max="1" width="5.00390625" style="20" customWidth="1"/>
    <col min="2" max="2" width="61.375" style="20" customWidth="1"/>
    <col min="3" max="6" width="14.625" style="20" customWidth="1"/>
    <col min="7" max="7" width="5.625" style="0" customWidth="1"/>
    <col min="8" max="8" width="14.75390625" style="0" customWidth="1"/>
    <col min="9" max="9" width="12.75390625" style="0" customWidth="1"/>
  </cols>
  <sheetData>
    <row r="3" spans="1:6" ht="15.75">
      <c r="A3" s="7"/>
      <c r="B3" s="7"/>
      <c r="C3" s="8"/>
      <c r="D3" s="8"/>
      <c r="E3" s="242" t="s">
        <v>41</v>
      </c>
      <c r="F3" s="242"/>
    </row>
    <row r="4" spans="1:6" ht="20.25" customHeight="1">
      <c r="A4" s="243" t="s">
        <v>35</v>
      </c>
      <c r="B4" s="243"/>
      <c r="C4" s="243"/>
      <c r="D4" s="243"/>
      <c r="E4" s="243"/>
      <c r="F4" s="243"/>
    </row>
    <row r="5" spans="1:6" ht="26.25" customHeight="1">
      <c r="A5" s="235" t="s">
        <v>94</v>
      </c>
      <c r="B5" s="235"/>
      <c r="C5" s="235"/>
      <c r="D5" s="235"/>
      <c r="E5" s="235"/>
      <c r="F5" s="235"/>
    </row>
    <row r="6" spans="1:6" ht="15.75">
      <c r="A6" s="21"/>
      <c r="B6" s="21"/>
      <c r="C6" s="8"/>
      <c r="D6" s="8"/>
      <c r="E6" s="241" t="s">
        <v>6</v>
      </c>
      <c r="F6" s="241"/>
    </row>
    <row r="7" spans="1:6" ht="72.75" customHeight="1">
      <c r="A7" s="9" t="s">
        <v>7</v>
      </c>
      <c r="B7" s="9" t="s">
        <v>0</v>
      </c>
      <c r="C7" s="9" t="s">
        <v>1</v>
      </c>
      <c r="D7" s="9" t="s">
        <v>90</v>
      </c>
      <c r="E7" s="9" t="s">
        <v>56</v>
      </c>
      <c r="F7" s="9" t="s">
        <v>93</v>
      </c>
    </row>
    <row r="8" spans="1:6" ht="26.25" customHeight="1">
      <c r="A8" s="9" t="s">
        <v>21</v>
      </c>
      <c r="B8" s="9" t="s">
        <v>28</v>
      </c>
      <c r="C8" s="22">
        <f>C9+C32</f>
        <v>9665000000</v>
      </c>
      <c r="D8" s="22">
        <f>D9+D32</f>
        <v>600000000</v>
      </c>
      <c r="E8" s="22">
        <f>E9+E32</f>
        <v>4700000000</v>
      </c>
      <c r="F8" s="22">
        <f>F9+F32</f>
        <v>4365000000</v>
      </c>
    </row>
    <row r="9" spans="1:6" ht="24" customHeight="1">
      <c r="A9" s="9" t="s">
        <v>8</v>
      </c>
      <c r="B9" s="23" t="s">
        <v>17</v>
      </c>
      <c r="C9" s="24">
        <f>C10</f>
        <v>600000000</v>
      </c>
      <c r="D9" s="24">
        <f>D10</f>
        <v>600000000</v>
      </c>
      <c r="E9" s="24">
        <f>E10</f>
        <v>0</v>
      </c>
      <c r="F9" s="24">
        <f>F10</f>
        <v>0</v>
      </c>
    </row>
    <row r="10" spans="1:6" ht="24" customHeight="1">
      <c r="A10" s="25">
        <v>1</v>
      </c>
      <c r="B10" s="26" t="s">
        <v>9</v>
      </c>
      <c r="C10" s="27">
        <f>C11+C16</f>
        <v>600000000</v>
      </c>
      <c r="D10" s="27">
        <f>D11+D16</f>
        <v>600000000</v>
      </c>
      <c r="E10" s="27">
        <f>E11+E16</f>
        <v>0</v>
      </c>
      <c r="F10" s="27">
        <f>F11+F16</f>
        <v>0</v>
      </c>
    </row>
    <row r="11" spans="1:6" ht="24" customHeight="1">
      <c r="A11" s="28" t="s">
        <v>10</v>
      </c>
      <c r="B11" s="29" t="s">
        <v>26</v>
      </c>
      <c r="C11" s="30">
        <f>SUM(C12:C15)</f>
        <v>45000000</v>
      </c>
      <c r="D11" s="30">
        <v>45000000</v>
      </c>
      <c r="E11" s="30"/>
      <c r="F11" s="30"/>
    </row>
    <row r="12" spans="1:6" ht="24" customHeight="1">
      <c r="A12" s="31"/>
      <c r="B12" s="18" t="s">
        <v>42</v>
      </c>
      <c r="C12" s="32">
        <v>2000000</v>
      </c>
      <c r="D12" s="32">
        <v>2000000</v>
      </c>
      <c r="E12" s="32"/>
      <c r="F12" s="32"/>
    </row>
    <row r="13" spans="1:6" ht="24" customHeight="1">
      <c r="A13" s="31"/>
      <c r="B13" s="18" t="s">
        <v>43</v>
      </c>
      <c r="C13" s="32">
        <v>20000000</v>
      </c>
      <c r="D13" s="32">
        <v>20000000</v>
      </c>
      <c r="E13" s="32"/>
      <c r="F13" s="32"/>
    </row>
    <row r="14" spans="1:6" ht="24" customHeight="1">
      <c r="A14" s="31"/>
      <c r="B14" s="18" t="s">
        <v>44</v>
      </c>
      <c r="C14" s="32">
        <v>20000000</v>
      </c>
      <c r="D14" s="32">
        <v>20000000</v>
      </c>
      <c r="E14" s="32"/>
      <c r="F14" s="32"/>
    </row>
    <row r="15" spans="1:6" ht="24" customHeight="1">
      <c r="A15" s="33"/>
      <c r="B15" s="18" t="s">
        <v>49</v>
      </c>
      <c r="C15" s="34">
        <v>3000000</v>
      </c>
      <c r="D15" s="34">
        <v>3000000</v>
      </c>
      <c r="E15" s="34"/>
      <c r="F15" s="34"/>
    </row>
    <row r="16" spans="1:6" ht="24" customHeight="1">
      <c r="A16" s="33" t="s">
        <v>11</v>
      </c>
      <c r="B16" s="35" t="s">
        <v>27</v>
      </c>
      <c r="C16" s="34">
        <f>C17+C18</f>
        <v>555000000</v>
      </c>
      <c r="D16" s="34">
        <v>555000000</v>
      </c>
      <c r="E16" s="34"/>
      <c r="F16" s="34"/>
    </row>
    <row r="17" spans="1:6" ht="24" customHeight="1">
      <c r="A17" s="33"/>
      <c r="B17" s="18" t="s">
        <v>45</v>
      </c>
      <c r="C17" s="34">
        <v>425000000</v>
      </c>
      <c r="D17" s="34">
        <v>425000000</v>
      </c>
      <c r="E17" s="34"/>
      <c r="F17" s="34"/>
    </row>
    <row r="18" spans="1:6" ht="24" customHeight="1">
      <c r="A18" s="33"/>
      <c r="B18" s="18" t="s">
        <v>46</v>
      </c>
      <c r="C18" s="34">
        <v>130000000</v>
      </c>
      <c r="D18" s="34">
        <v>130000000</v>
      </c>
      <c r="E18" s="34"/>
      <c r="F18" s="34"/>
    </row>
    <row r="19" spans="1:6" s="2" customFormat="1" ht="24" customHeight="1">
      <c r="A19" s="25">
        <v>2</v>
      </c>
      <c r="B19" s="26" t="s">
        <v>67</v>
      </c>
      <c r="C19" s="36">
        <f>C20</f>
        <v>499500000</v>
      </c>
      <c r="D19" s="36">
        <f>D20</f>
        <v>499500000</v>
      </c>
      <c r="E19" s="36">
        <f>E20</f>
        <v>0</v>
      </c>
      <c r="F19" s="36">
        <f>F20</f>
        <v>0</v>
      </c>
    </row>
    <row r="20" spans="1:6" ht="24" customHeight="1">
      <c r="A20" s="28"/>
      <c r="B20" s="29" t="s">
        <v>68</v>
      </c>
      <c r="C20" s="37">
        <f>C21+C22</f>
        <v>499500000</v>
      </c>
      <c r="D20" s="37">
        <v>499500000</v>
      </c>
      <c r="E20" s="37"/>
      <c r="F20" s="37"/>
    </row>
    <row r="21" spans="1:6" ht="24" customHeight="1">
      <c r="A21" s="28"/>
      <c r="B21" s="18" t="s">
        <v>47</v>
      </c>
      <c r="C21" s="34">
        <f>C17*90%</f>
        <v>382500000</v>
      </c>
      <c r="D21" s="34">
        <v>382500000</v>
      </c>
      <c r="E21" s="34"/>
      <c r="F21" s="34"/>
    </row>
    <row r="22" spans="1:6" ht="24" customHeight="1">
      <c r="A22" s="33"/>
      <c r="B22" s="18" t="s">
        <v>48</v>
      </c>
      <c r="C22" s="34">
        <f>C18*90%</f>
        <v>117000000</v>
      </c>
      <c r="D22" s="34">
        <v>117000000</v>
      </c>
      <c r="E22" s="34"/>
      <c r="F22" s="34"/>
    </row>
    <row r="23" spans="1:6" ht="24" customHeight="1">
      <c r="A23" s="25">
        <v>3</v>
      </c>
      <c r="B23" s="26" t="s">
        <v>13</v>
      </c>
      <c r="C23" s="36">
        <f>C24+C29</f>
        <v>100500000</v>
      </c>
      <c r="D23" s="36">
        <f>D24+D29</f>
        <v>100500000</v>
      </c>
      <c r="E23" s="36">
        <f>E24+E29</f>
        <v>0</v>
      </c>
      <c r="F23" s="36">
        <f>F24+F29</f>
        <v>0</v>
      </c>
    </row>
    <row r="24" spans="1:6" ht="24" customHeight="1">
      <c r="A24" s="31" t="s">
        <v>14</v>
      </c>
      <c r="B24" s="18" t="s">
        <v>26</v>
      </c>
      <c r="C24" s="19">
        <f>SUM(C25:C28)</f>
        <v>45000000</v>
      </c>
      <c r="D24" s="19">
        <v>45000000</v>
      </c>
      <c r="E24" s="19"/>
      <c r="F24" s="19"/>
    </row>
    <row r="25" spans="1:6" ht="24" customHeight="1">
      <c r="A25" s="33"/>
      <c r="B25" s="18" t="s">
        <v>50</v>
      </c>
      <c r="C25" s="32">
        <v>2000000</v>
      </c>
      <c r="D25" s="32">
        <v>2000000</v>
      </c>
      <c r="E25" s="32"/>
      <c r="F25" s="32"/>
    </row>
    <row r="26" spans="1:6" ht="24" customHeight="1">
      <c r="A26" s="33"/>
      <c r="B26" s="18" t="s">
        <v>51</v>
      </c>
      <c r="C26" s="32">
        <v>20000000</v>
      </c>
      <c r="D26" s="32">
        <v>20000000</v>
      </c>
      <c r="E26" s="32"/>
      <c r="F26" s="32"/>
    </row>
    <row r="27" spans="1:6" ht="24" customHeight="1">
      <c r="A27" s="33"/>
      <c r="B27" s="18" t="s">
        <v>52</v>
      </c>
      <c r="C27" s="32">
        <v>20000000</v>
      </c>
      <c r="D27" s="32">
        <v>20000000</v>
      </c>
      <c r="E27" s="32"/>
      <c r="F27" s="32"/>
    </row>
    <row r="28" spans="1:6" ht="24" customHeight="1">
      <c r="A28" s="33"/>
      <c r="B28" s="18" t="s">
        <v>53</v>
      </c>
      <c r="C28" s="34">
        <v>3000000</v>
      </c>
      <c r="D28" s="34">
        <v>3000000</v>
      </c>
      <c r="E28" s="34"/>
      <c r="F28" s="34"/>
    </row>
    <row r="29" spans="1:6" ht="24" customHeight="1">
      <c r="A29" s="31" t="s">
        <v>15</v>
      </c>
      <c r="B29" s="18" t="s">
        <v>27</v>
      </c>
      <c r="C29" s="32">
        <f>C30+C31</f>
        <v>55500000</v>
      </c>
      <c r="D29" s="32">
        <v>55500000</v>
      </c>
      <c r="E29" s="32"/>
      <c r="F29" s="32"/>
    </row>
    <row r="30" spans="1:6" ht="24" customHeight="1">
      <c r="A30" s="31"/>
      <c r="B30" s="18" t="s">
        <v>54</v>
      </c>
      <c r="C30" s="32">
        <f>C17*10%</f>
        <v>42500000</v>
      </c>
      <c r="D30" s="32">
        <v>42500000</v>
      </c>
      <c r="E30" s="32"/>
      <c r="F30" s="32"/>
    </row>
    <row r="31" spans="1:6" ht="24" customHeight="1">
      <c r="A31" s="31"/>
      <c r="B31" s="18" t="s">
        <v>55</v>
      </c>
      <c r="C31" s="32">
        <f>C18*10%</f>
        <v>13000000</v>
      </c>
      <c r="D31" s="32">
        <v>13000000</v>
      </c>
      <c r="E31" s="32"/>
      <c r="F31" s="32"/>
    </row>
    <row r="32" spans="1:6" ht="39.75" customHeight="1">
      <c r="A32" s="9" t="s">
        <v>16</v>
      </c>
      <c r="B32" s="23" t="s">
        <v>18</v>
      </c>
      <c r="C32" s="38">
        <f>C33</f>
        <v>9065000000</v>
      </c>
      <c r="D32" s="38">
        <f>D33</f>
        <v>0</v>
      </c>
      <c r="E32" s="38">
        <f>E33</f>
        <v>4700000000</v>
      </c>
      <c r="F32" s="38">
        <f>F33</f>
        <v>4365000000</v>
      </c>
    </row>
    <row r="33" spans="1:6" ht="24" customHeight="1">
      <c r="A33" s="25">
        <v>1</v>
      </c>
      <c r="B33" s="26" t="s">
        <v>70</v>
      </c>
      <c r="C33" s="36">
        <f>C34+C38</f>
        <v>9065000000</v>
      </c>
      <c r="D33" s="36">
        <f>D34+D38</f>
        <v>0</v>
      </c>
      <c r="E33" s="36">
        <f>E34+E38</f>
        <v>4700000000</v>
      </c>
      <c r="F33" s="36">
        <f>F34+F38</f>
        <v>4365000000</v>
      </c>
    </row>
    <row r="34" spans="1:6" ht="24" customHeight="1">
      <c r="A34" s="25" t="s">
        <v>10</v>
      </c>
      <c r="B34" s="26" t="s">
        <v>56</v>
      </c>
      <c r="C34" s="36">
        <f>SUM(C35:C37)</f>
        <v>4700000000</v>
      </c>
      <c r="D34" s="36">
        <f>SUM(D35:D37)</f>
        <v>0</v>
      </c>
      <c r="E34" s="36">
        <f>SUM(E35:E37)</f>
        <v>4700000000</v>
      </c>
      <c r="F34" s="36">
        <f>SUM(F35:F37)</f>
        <v>0</v>
      </c>
    </row>
    <row r="35" spans="1:6" ht="24" customHeight="1">
      <c r="A35" s="31"/>
      <c r="B35" s="18" t="s">
        <v>57</v>
      </c>
      <c r="C35" s="19">
        <v>100000000</v>
      </c>
      <c r="D35" s="19"/>
      <c r="E35" s="19">
        <v>100000000</v>
      </c>
      <c r="F35" s="19"/>
    </row>
    <row r="36" spans="1:6" ht="24" customHeight="1">
      <c r="A36" s="31"/>
      <c r="B36" s="18" t="s">
        <v>58</v>
      </c>
      <c r="C36" s="19">
        <v>3500000000</v>
      </c>
      <c r="D36" s="19"/>
      <c r="E36" s="19">
        <v>3500000000</v>
      </c>
      <c r="F36" s="19"/>
    </row>
    <row r="37" spans="1:6" ht="24" customHeight="1">
      <c r="A37" s="31"/>
      <c r="B37" s="18" t="s">
        <v>59</v>
      </c>
      <c r="C37" s="19">
        <v>1100000000</v>
      </c>
      <c r="D37" s="19"/>
      <c r="E37" s="19">
        <v>1100000000</v>
      </c>
      <c r="F37" s="19"/>
    </row>
    <row r="38" spans="1:6" s="3" customFormat="1" ht="24" customHeight="1">
      <c r="A38" s="25" t="s">
        <v>11</v>
      </c>
      <c r="B38" s="26" t="s">
        <v>60</v>
      </c>
      <c r="C38" s="36">
        <f>SUM(C39:C44)</f>
        <v>4365000000</v>
      </c>
      <c r="D38" s="36">
        <f>SUM(D39:D44)</f>
        <v>0</v>
      </c>
      <c r="E38" s="36">
        <f>SUM(E39:E44)</f>
        <v>0</v>
      </c>
      <c r="F38" s="36">
        <f>SUM(F39:F44)</f>
        <v>4365000000</v>
      </c>
    </row>
    <row r="39" spans="1:6" ht="24" customHeight="1">
      <c r="A39" s="31"/>
      <c r="B39" s="18" t="s">
        <v>61</v>
      </c>
      <c r="C39" s="34">
        <v>75740000</v>
      </c>
      <c r="D39" s="34"/>
      <c r="E39" s="34"/>
      <c r="F39" s="34">
        <v>75740000</v>
      </c>
    </row>
    <row r="40" spans="1:6" ht="24" customHeight="1">
      <c r="A40" s="31"/>
      <c r="B40" s="18" t="s">
        <v>62</v>
      </c>
      <c r="C40" s="34">
        <v>3344760000</v>
      </c>
      <c r="D40" s="34"/>
      <c r="E40" s="34"/>
      <c r="F40" s="34">
        <v>3344760000</v>
      </c>
    </row>
    <row r="41" spans="1:6" ht="24" customHeight="1">
      <c r="A41" s="31"/>
      <c r="B41" s="18" t="s">
        <v>63</v>
      </c>
      <c r="C41" s="34">
        <v>421220000</v>
      </c>
      <c r="D41" s="34"/>
      <c r="E41" s="34"/>
      <c r="F41" s="34">
        <v>421220000</v>
      </c>
    </row>
    <row r="42" spans="1:6" ht="24" customHeight="1">
      <c r="A42" s="31"/>
      <c r="B42" s="18" t="s">
        <v>64</v>
      </c>
      <c r="C42" s="34">
        <v>364180000</v>
      </c>
      <c r="D42" s="34"/>
      <c r="E42" s="34"/>
      <c r="F42" s="34">
        <v>364180000</v>
      </c>
    </row>
    <row r="43" spans="1:6" ht="24" customHeight="1">
      <c r="A43" s="31"/>
      <c r="B43" s="18" t="s">
        <v>65</v>
      </c>
      <c r="C43" s="34">
        <v>153860000</v>
      </c>
      <c r="D43" s="34"/>
      <c r="E43" s="34"/>
      <c r="F43" s="34">
        <v>153860000</v>
      </c>
    </row>
    <row r="44" spans="1:6" ht="24" customHeight="1">
      <c r="A44" s="31"/>
      <c r="B44" s="18" t="s">
        <v>66</v>
      </c>
      <c r="C44" s="34">
        <v>5240000</v>
      </c>
      <c r="D44" s="34"/>
      <c r="E44" s="34"/>
      <c r="F44" s="34">
        <v>5240000</v>
      </c>
    </row>
    <row r="45" spans="1:6" ht="24" customHeight="1">
      <c r="A45" s="25">
        <v>2</v>
      </c>
      <c r="B45" s="26" t="s">
        <v>69</v>
      </c>
      <c r="C45" s="36">
        <f>C46+C50</f>
        <v>8198000000</v>
      </c>
      <c r="D45" s="36">
        <f>D46+D50</f>
        <v>0</v>
      </c>
      <c r="E45" s="36">
        <f>E46+E50</f>
        <v>4230000000</v>
      </c>
      <c r="F45" s="36">
        <f>F46+F50</f>
        <v>3968000000</v>
      </c>
    </row>
    <row r="46" spans="1:6" s="2" customFormat="1" ht="24" customHeight="1">
      <c r="A46" s="25" t="s">
        <v>12</v>
      </c>
      <c r="B46" s="26" t="s">
        <v>56</v>
      </c>
      <c r="C46" s="36">
        <f>SUM(C47:C49)</f>
        <v>4230000000</v>
      </c>
      <c r="D46" s="36">
        <f>SUM(D47:D49)</f>
        <v>0</v>
      </c>
      <c r="E46" s="36">
        <f>SUM(E47:E49)</f>
        <v>4230000000</v>
      </c>
      <c r="F46" s="36">
        <f>SUM(F47:F49)</f>
        <v>0</v>
      </c>
    </row>
    <row r="47" spans="1:6" ht="24" customHeight="1">
      <c r="A47" s="28"/>
      <c r="B47" s="18" t="s">
        <v>57</v>
      </c>
      <c r="C47" s="19">
        <f>100000000*90%</f>
        <v>90000000</v>
      </c>
      <c r="D47" s="19"/>
      <c r="E47" s="19">
        <v>90000000</v>
      </c>
      <c r="F47" s="19"/>
    </row>
    <row r="48" spans="1:6" ht="24" customHeight="1">
      <c r="A48" s="33"/>
      <c r="B48" s="18" t="s">
        <v>58</v>
      </c>
      <c r="C48" s="19">
        <f>3500000000*90%</f>
        <v>3150000000</v>
      </c>
      <c r="D48" s="19"/>
      <c r="E48" s="19">
        <v>3150000000</v>
      </c>
      <c r="F48" s="19"/>
    </row>
    <row r="49" spans="1:6" ht="24" customHeight="1">
      <c r="A49" s="33"/>
      <c r="B49" s="18" t="s">
        <v>59</v>
      </c>
      <c r="C49" s="19">
        <f>1100000000*90%</f>
        <v>990000000</v>
      </c>
      <c r="D49" s="19"/>
      <c r="E49" s="19">
        <v>990000000</v>
      </c>
      <c r="F49" s="19"/>
    </row>
    <row r="50" spans="1:6" ht="24" customHeight="1">
      <c r="A50" s="25" t="s">
        <v>19</v>
      </c>
      <c r="B50" s="26" t="s">
        <v>60</v>
      </c>
      <c r="C50" s="36">
        <f>SUM(C51:C56)</f>
        <v>3968000000</v>
      </c>
      <c r="D50" s="36">
        <f>SUM(D51:D56)</f>
        <v>0</v>
      </c>
      <c r="E50" s="36">
        <f>SUM(E51:E56)</f>
        <v>0</v>
      </c>
      <c r="F50" s="36">
        <f>SUM(F51:F56)</f>
        <v>3968000000</v>
      </c>
    </row>
    <row r="51" spans="1:6" ht="24" customHeight="1">
      <c r="A51" s="31"/>
      <c r="B51" s="18" t="s">
        <v>61</v>
      </c>
      <c r="C51" s="19">
        <v>68850000</v>
      </c>
      <c r="D51" s="19"/>
      <c r="E51" s="19"/>
      <c r="F51" s="19">
        <v>68850000</v>
      </c>
    </row>
    <row r="52" spans="1:6" ht="24" customHeight="1">
      <c r="A52" s="31"/>
      <c r="B52" s="18" t="s">
        <v>62</v>
      </c>
      <c r="C52" s="19">
        <v>3040690000</v>
      </c>
      <c r="D52" s="19"/>
      <c r="E52" s="19"/>
      <c r="F52" s="19">
        <v>3040690000</v>
      </c>
    </row>
    <row r="53" spans="1:6" ht="24" customHeight="1">
      <c r="A53" s="31"/>
      <c r="B53" s="18" t="s">
        <v>63</v>
      </c>
      <c r="C53" s="19">
        <v>382930000</v>
      </c>
      <c r="D53" s="19"/>
      <c r="E53" s="19"/>
      <c r="F53" s="19">
        <v>382930000</v>
      </c>
    </row>
    <row r="54" spans="1:6" ht="24" customHeight="1">
      <c r="A54" s="31"/>
      <c r="B54" s="18" t="s">
        <v>64</v>
      </c>
      <c r="C54" s="19">
        <v>331080000</v>
      </c>
      <c r="D54" s="19"/>
      <c r="E54" s="19"/>
      <c r="F54" s="19">
        <v>331080000</v>
      </c>
    </row>
    <row r="55" spans="1:6" ht="24" customHeight="1">
      <c r="A55" s="31"/>
      <c r="B55" s="18" t="s">
        <v>65</v>
      </c>
      <c r="C55" s="19">
        <v>139210000</v>
      </c>
      <c r="D55" s="19"/>
      <c r="E55" s="19"/>
      <c r="F55" s="19">
        <v>139210000</v>
      </c>
    </row>
    <row r="56" spans="1:6" ht="24" customHeight="1">
      <c r="A56" s="31"/>
      <c r="B56" s="18" t="s">
        <v>66</v>
      </c>
      <c r="C56" s="19">
        <f>C44</f>
        <v>5240000</v>
      </c>
      <c r="D56" s="19"/>
      <c r="E56" s="19"/>
      <c r="F56" s="19">
        <v>5240000</v>
      </c>
    </row>
    <row r="57" spans="1:6" ht="24" customHeight="1">
      <c r="A57" s="9">
        <v>3</v>
      </c>
      <c r="B57" s="26" t="s">
        <v>71</v>
      </c>
      <c r="C57" s="36">
        <f>C58+C62</f>
        <v>867000000</v>
      </c>
      <c r="D57" s="36"/>
      <c r="E57" s="36"/>
      <c r="F57" s="36"/>
    </row>
    <row r="58" spans="1:6" ht="24" customHeight="1">
      <c r="A58" s="25" t="s">
        <v>14</v>
      </c>
      <c r="B58" s="26" t="s">
        <v>56</v>
      </c>
      <c r="C58" s="36">
        <f>SUM(C59:C61)</f>
        <v>470000000</v>
      </c>
      <c r="D58" s="36">
        <f>SUM(D59:D61)</f>
        <v>0</v>
      </c>
      <c r="E58" s="36">
        <f>SUM(E59:E61)</f>
        <v>470000000</v>
      </c>
      <c r="F58" s="36">
        <f>SUM(F59:F61)</f>
        <v>0</v>
      </c>
    </row>
    <row r="59" spans="1:6" ht="24" customHeight="1">
      <c r="A59" s="28"/>
      <c r="B59" s="18" t="s">
        <v>57</v>
      </c>
      <c r="C59" s="19">
        <f>C35-C47</f>
        <v>10000000</v>
      </c>
      <c r="D59" s="19"/>
      <c r="E59" s="19">
        <v>10000000</v>
      </c>
      <c r="F59" s="19"/>
    </row>
    <row r="60" spans="1:6" ht="24" customHeight="1">
      <c r="A60" s="33"/>
      <c r="B60" s="18" t="s">
        <v>58</v>
      </c>
      <c r="C60" s="19">
        <f>C36-C48</f>
        <v>350000000</v>
      </c>
      <c r="D60" s="19"/>
      <c r="E60" s="19">
        <v>350000000</v>
      </c>
      <c r="F60" s="19"/>
    </row>
    <row r="61" spans="1:6" ht="24" customHeight="1">
      <c r="A61" s="33"/>
      <c r="B61" s="18" t="s">
        <v>59</v>
      </c>
      <c r="C61" s="19">
        <f>C37-C49</f>
        <v>110000000</v>
      </c>
      <c r="D61" s="19"/>
      <c r="E61" s="19">
        <v>110000000</v>
      </c>
      <c r="F61" s="19"/>
    </row>
    <row r="62" spans="1:6" ht="24" customHeight="1">
      <c r="A62" s="25" t="s">
        <v>15</v>
      </c>
      <c r="B62" s="26" t="s">
        <v>60</v>
      </c>
      <c r="C62" s="36">
        <f>SUM(C63:C68)</f>
        <v>397000000</v>
      </c>
      <c r="D62" s="36"/>
      <c r="E62" s="36"/>
      <c r="F62" s="36">
        <v>397000000</v>
      </c>
    </row>
    <row r="63" spans="1:6" ht="24" customHeight="1">
      <c r="A63" s="9"/>
      <c r="B63" s="18" t="s">
        <v>61</v>
      </c>
      <c r="C63" s="19">
        <f>C39-C51</f>
        <v>6890000</v>
      </c>
      <c r="D63" s="19"/>
      <c r="E63" s="19"/>
      <c r="F63" s="19">
        <v>6890000</v>
      </c>
    </row>
    <row r="64" spans="1:6" ht="24" customHeight="1">
      <c r="A64" s="9"/>
      <c r="B64" s="18" t="s">
        <v>62</v>
      </c>
      <c r="C64" s="19">
        <f>C40-C52</f>
        <v>304070000</v>
      </c>
      <c r="D64" s="19"/>
      <c r="E64" s="19"/>
      <c r="F64" s="19">
        <v>304070000</v>
      </c>
    </row>
    <row r="65" spans="1:6" ht="24" customHeight="1">
      <c r="A65" s="9"/>
      <c r="B65" s="18" t="s">
        <v>63</v>
      </c>
      <c r="C65" s="19">
        <f>C41-C53</f>
        <v>38290000</v>
      </c>
      <c r="D65" s="19"/>
      <c r="E65" s="19"/>
      <c r="F65" s="19">
        <v>38290000</v>
      </c>
    </row>
    <row r="66" spans="1:6" ht="24" customHeight="1">
      <c r="A66" s="9"/>
      <c r="B66" s="18" t="s">
        <v>64</v>
      </c>
      <c r="C66" s="19">
        <f>C42-C54</f>
        <v>33100000</v>
      </c>
      <c r="D66" s="19"/>
      <c r="E66" s="19"/>
      <c r="F66" s="19">
        <v>33100000</v>
      </c>
    </row>
    <row r="67" spans="1:6" ht="24" customHeight="1">
      <c r="A67" s="33"/>
      <c r="B67" s="18" t="s">
        <v>65</v>
      </c>
      <c r="C67" s="19">
        <f>C43-C55</f>
        <v>14650000</v>
      </c>
      <c r="D67" s="19"/>
      <c r="E67" s="19"/>
      <c r="F67" s="19">
        <v>14650000</v>
      </c>
    </row>
    <row r="68" spans="1:6" ht="24" customHeight="1">
      <c r="A68" s="33"/>
      <c r="B68" s="18" t="s">
        <v>66</v>
      </c>
      <c r="C68" s="19">
        <v>0</v>
      </c>
      <c r="D68" s="19">
        <v>0</v>
      </c>
      <c r="E68" s="19"/>
      <c r="F68" s="19">
        <v>0</v>
      </c>
    </row>
    <row r="69" spans="1:8" ht="39.75" customHeight="1">
      <c r="A69" s="9" t="s">
        <v>22</v>
      </c>
      <c r="B69" s="23" t="s">
        <v>38</v>
      </c>
      <c r="C69" s="38">
        <f>C70+C85</f>
        <v>15285900000</v>
      </c>
      <c r="D69" s="38">
        <f>D70+D85</f>
        <v>15285900000</v>
      </c>
      <c r="E69" s="38">
        <f>E70+E85</f>
        <v>0</v>
      </c>
      <c r="F69" s="38">
        <f>F70+F85</f>
        <v>0</v>
      </c>
      <c r="H69">
        <v>90000000</v>
      </c>
    </row>
    <row r="70" spans="1:9" ht="30" customHeight="1">
      <c r="A70" s="9" t="s">
        <v>8</v>
      </c>
      <c r="B70" s="23" t="s">
        <v>96</v>
      </c>
      <c r="C70" s="38">
        <f>C71+C75</f>
        <v>5633900000</v>
      </c>
      <c r="D70" s="38">
        <v>5633900000</v>
      </c>
      <c r="E70" s="38"/>
      <c r="F70" s="38"/>
      <c r="H70" s="6">
        <f>C69-H69</f>
        <v>15195900000</v>
      </c>
      <c r="I70" s="87" t="s">
        <v>107</v>
      </c>
    </row>
    <row r="71" spans="1:9" ht="39.75" customHeight="1">
      <c r="A71" s="25">
        <v>1</v>
      </c>
      <c r="B71" s="26" t="s">
        <v>104</v>
      </c>
      <c r="C71" s="38">
        <f>5076700000</f>
        <v>5076700000</v>
      </c>
      <c r="D71" s="38">
        <v>5076700000</v>
      </c>
      <c r="E71" s="38"/>
      <c r="F71" s="38"/>
      <c r="H71" s="5">
        <f>5346200000+238600000-66000000</f>
        <v>5518800000</v>
      </c>
      <c r="I71" s="5">
        <f>C71-C72</f>
        <v>4949900000</v>
      </c>
    </row>
    <row r="72" spans="1:8" ht="24" customHeight="1">
      <c r="A72" s="33"/>
      <c r="B72" s="35" t="s">
        <v>25</v>
      </c>
      <c r="C72" s="34">
        <f>C73+C74</f>
        <v>126800000</v>
      </c>
      <c r="D72" s="34">
        <v>126800000</v>
      </c>
      <c r="E72" s="34"/>
      <c r="F72" s="34"/>
      <c r="H72" s="5">
        <f>5107500000+204200000-145000000-90000000</f>
        <v>5076700000</v>
      </c>
    </row>
    <row r="73" spans="1:6" ht="24" customHeight="1">
      <c r="A73" s="33"/>
      <c r="B73" s="18" t="s">
        <v>23</v>
      </c>
      <c r="C73" s="19">
        <v>126800000</v>
      </c>
      <c r="D73" s="19">
        <v>126800000</v>
      </c>
      <c r="E73" s="19"/>
      <c r="F73" s="19"/>
    </row>
    <row r="74" spans="1:6" ht="24" customHeight="1" hidden="1">
      <c r="A74" s="33"/>
      <c r="B74" s="18" t="s">
        <v>24</v>
      </c>
      <c r="C74" s="19"/>
      <c r="D74" s="19"/>
      <c r="E74" s="19"/>
      <c r="F74" s="19"/>
    </row>
    <row r="75" spans="1:8" ht="39.75" customHeight="1">
      <c r="A75" s="25">
        <v>2</v>
      </c>
      <c r="B75" s="26" t="s">
        <v>105</v>
      </c>
      <c r="C75" s="83">
        <f>SUM(C76:C84)</f>
        <v>557200000</v>
      </c>
      <c r="D75" s="83">
        <v>557200000</v>
      </c>
      <c r="E75" s="36"/>
      <c r="F75" s="36"/>
      <c r="H75" s="5">
        <v>761400000</v>
      </c>
    </row>
    <row r="76" spans="1:8" ht="24" customHeight="1">
      <c r="A76" s="28" t="s">
        <v>12</v>
      </c>
      <c r="B76" s="29" t="s">
        <v>2</v>
      </c>
      <c r="C76" s="37">
        <v>63200000</v>
      </c>
      <c r="D76" s="37">
        <v>63200000</v>
      </c>
      <c r="E76" s="37"/>
      <c r="F76" s="37"/>
      <c r="H76" s="5">
        <v>204200000</v>
      </c>
    </row>
    <row r="77" spans="1:8" ht="24" customHeight="1">
      <c r="A77" s="28" t="s">
        <v>19</v>
      </c>
      <c r="B77" s="29" t="s">
        <v>3</v>
      </c>
      <c r="C77" s="37">
        <v>35000000</v>
      </c>
      <c r="D77" s="37">
        <v>35000000</v>
      </c>
      <c r="E77" s="37"/>
      <c r="F77" s="37"/>
      <c r="H77" s="5">
        <f>H75-H76</f>
        <v>557200000</v>
      </c>
    </row>
    <row r="78" spans="1:6" ht="24" customHeight="1">
      <c r="A78" s="28" t="s">
        <v>20</v>
      </c>
      <c r="B78" s="29" t="s">
        <v>5</v>
      </c>
      <c r="C78" s="37">
        <v>60000000</v>
      </c>
      <c r="D78" s="37">
        <v>60000000</v>
      </c>
      <c r="E78" s="37"/>
      <c r="F78" s="37"/>
    </row>
    <row r="79" spans="1:6" ht="24" customHeight="1">
      <c r="A79" s="28" t="s">
        <v>29</v>
      </c>
      <c r="B79" s="29" t="s">
        <v>4</v>
      </c>
      <c r="C79" s="37">
        <v>29000000</v>
      </c>
      <c r="D79" s="37">
        <v>29000000</v>
      </c>
      <c r="E79" s="37"/>
      <c r="F79" s="37"/>
    </row>
    <row r="80" spans="1:6" ht="24" customHeight="1">
      <c r="A80" s="28" t="s">
        <v>30</v>
      </c>
      <c r="B80" s="29" t="s">
        <v>75</v>
      </c>
      <c r="C80" s="37">
        <v>20000000</v>
      </c>
      <c r="D80" s="37">
        <v>20000000</v>
      </c>
      <c r="E80" s="37"/>
      <c r="F80" s="37"/>
    </row>
    <row r="81" spans="1:6" ht="24" customHeight="1">
      <c r="A81" s="28" t="s">
        <v>31</v>
      </c>
      <c r="B81" s="29" t="s">
        <v>79</v>
      </c>
      <c r="C81" s="37">
        <v>50000000</v>
      </c>
      <c r="D81" s="37">
        <v>50000000</v>
      </c>
      <c r="E81" s="37"/>
      <c r="F81" s="37"/>
    </row>
    <row r="82" spans="1:6" ht="39.75" customHeight="1">
      <c r="A82" s="28" t="s">
        <v>32</v>
      </c>
      <c r="B82" s="29" t="s">
        <v>76</v>
      </c>
      <c r="C82" s="37">
        <v>60000000</v>
      </c>
      <c r="D82" s="37">
        <v>60000000</v>
      </c>
      <c r="E82" s="37"/>
      <c r="F82" s="37"/>
    </row>
    <row r="83" spans="1:6" ht="39.75" customHeight="1">
      <c r="A83" s="28" t="s">
        <v>33</v>
      </c>
      <c r="B83" s="29" t="s">
        <v>77</v>
      </c>
      <c r="C83" s="37">
        <v>150000000</v>
      </c>
      <c r="D83" s="37">
        <v>150000000</v>
      </c>
      <c r="E83" s="37"/>
      <c r="F83" s="37"/>
    </row>
    <row r="84" spans="1:6" ht="39.75" customHeight="1">
      <c r="A84" s="28" t="s">
        <v>34</v>
      </c>
      <c r="B84" s="29" t="s">
        <v>78</v>
      </c>
      <c r="C84" s="37">
        <v>90000000</v>
      </c>
      <c r="D84" s="37">
        <v>90000000</v>
      </c>
      <c r="E84" s="37"/>
      <c r="F84" s="37"/>
    </row>
    <row r="85" spans="1:6" ht="30" customHeight="1">
      <c r="A85" s="9" t="s">
        <v>16</v>
      </c>
      <c r="B85" s="23" t="s">
        <v>97</v>
      </c>
      <c r="C85" s="24">
        <f>C86+C89</f>
        <v>9652000000</v>
      </c>
      <c r="D85" s="24">
        <f>D86+D89</f>
        <v>9652000000</v>
      </c>
      <c r="E85" s="24"/>
      <c r="F85" s="24"/>
    </row>
    <row r="86" spans="1:6" ht="38.25" customHeight="1">
      <c r="A86" s="9">
        <v>1</v>
      </c>
      <c r="B86" s="23" t="s">
        <v>103</v>
      </c>
      <c r="C86" s="36">
        <f>C88</f>
        <v>7752000000</v>
      </c>
      <c r="D86" s="36">
        <f>D88</f>
        <v>7752000000</v>
      </c>
      <c r="E86" s="36"/>
      <c r="F86" s="36"/>
    </row>
    <row r="87" spans="1:6" ht="24" customHeight="1" hidden="1">
      <c r="A87" s="9">
        <v>1</v>
      </c>
      <c r="B87" s="26" t="s">
        <v>87</v>
      </c>
      <c r="C87" s="36"/>
      <c r="D87" s="36"/>
      <c r="E87" s="36"/>
      <c r="F87" s="36"/>
    </row>
    <row r="88" spans="1:6" ht="24" customHeight="1">
      <c r="A88" s="28" t="s">
        <v>10</v>
      </c>
      <c r="B88" s="29" t="s">
        <v>81</v>
      </c>
      <c r="C88" s="37">
        <v>7752000000</v>
      </c>
      <c r="D88" s="37">
        <v>7752000000</v>
      </c>
      <c r="E88" s="37"/>
      <c r="F88" s="37"/>
    </row>
    <row r="89" spans="1:6" s="3" customFormat="1" ht="35.25" customHeight="1">
      <c r="A89" s="9">
        <v>2</v>
      </c>
      <c r="B89" s="23" t="s">
        <v>102</v>
      </c>
      <c r="C89" s="38">
        <f>SUM(C90:C94)</f>
        <v>1900000000</v>
      </c>
      <c r="D89" s="38">
        <f>SUM(D90:D94)</f>
        <v>1900000000</v>
      </c>
      <c r="E89" s="38"/>
      <c r="F89" s="38"/>
    </row>
    <row r="90" spans="1:6" ht="35.25" customHeight="1">
      <c r="A90" s="33" t="s">
        <v>12</v>
      </c>
      <c r="B90" s="35" t="s">
        <v>82</v>
      </c>
      <c r="C90" s="34">
        <v>200000000</v>
      </c>
      <c r="D90" s="34">
        <v>200000000</v>
      </c>
      <c r="E90" s="34"/>
      <c r="F90" s="34"/>
    </row>
    <row r="91" spans="1:6" ht="35.25" customHeight="1">
      <c r="A91" s="33" t="s">
        <v>19</v>
      </c>
      <c r="B91" s="35" t="s">
        <v>83</v>
      </c>
      <c r="C91" s="34">
        <v>300000000</v>
      </c>
      <c r="D91" s="34">
        <v>300000000</v>
      </c>
      <c r="E91" s="34"/>
      <c r="F91" s="34"/>
    </row>
    <row r="92" spans="1:6" ht="35.25" customHeight="1">
      <c r="A92" s="33" t="s">
        <v>20</v>
      </c>
      <c r="B92" s="35" t="s">
        <v>84</v>
      </c>
      <c r="C92" s="34">
        <v>100000000</v>
      </c>
      <c r="D92" s="34">
        <v>100000000</v>
      </c>
      <c r="E92" s="34"/>
      <c r="F92" s="34"/>
    </row>
    <row r="93" spans="1:6" ht="35.25" customHeight="1">
      <c r="A93" s="33" t="s">
        <v>29</v>
      </c>
      <c r="B93" s="35" t="s">
        <v>85</v>
      </c>
      <c r="C93" s="34">
        <v>300000000</v>
      </c>
      <c r="D93" s="34">
        <v>300000000</v>
      </c>
      <c r="E93" s="34"/>
      <c r="F93" s="34"/>
    </row>
    <row r="94" spans="1:6" ht="24" customHeight="1">
      <c r="A94" s="33" t="s">
        <v>30</v>
      </c>
      <c r="B94" s="35" t="s">
        <v>99</v>
      </c>
      <c r="C94" s="34">
        <v>1000000000</v>
      </c>
      <c r="D94" s="34">
        <v>1000000000</v>
      </c>
      <c r="E94" s="34"/>
      <c r="F94" s="34"/>
    </row>
    <row r="95" spans="1:6" ht="24" customHeight="1">
      <c r="A95" s="33"/>
      <c r="B95" s="9" t="s">
        <v>40</v>
      </c>
      <c r="C95" s="34"/>
      <c r="D95" s="39">
        <v>1062631</v>
      </c>
      <c r="E95" s="39" t="s">
        <v>92</v>
      </c>
      <c r="F95" s="39" t="s">
        <v>91</v>
      </c>
    </row>
    <row r="96" spans="1:6" ht="24" customHeight="1">
      <c r="A96" s="33"/>
      <c r="B96" s="9" t="s">
        <v>39</v>
      </c>
      <c r="C96" s="34"/>
      <c r="D96" s="39">
        <v>2411</v>
      </c>
      <c r="E96" s="39">
        <v>2411</v>
      </c>
      <c r="F96" s="39">
        <v>2411</v>
      </c>
    </row>
  </sheetData>
  <sheetProtection/>
  <mergeCells count="4">
    <mergeCell ref="E6:F6"/>
    <mergeCell ref="E3:F3"/>
    <mergeCell ref="A4:F4"/>
    <mergeCell ref="A5:F5"/>
  </mergeCells>
  <printOptions/>
  <pageMargins left="0.66" right="0.5" top="0.55" bottom="0.55" header="0.16" footer="0.3"/>
  <pageSetup horizontalDpi="600" verticalDpi="600" orientation="landscape" paperSize="9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F103"/>
  <sheetViews>
    <sheetView zoomScalePageLayoutView="0" workbookViewId="0" topLeftCell="A9">
      <selection activeCell="D27" sqref="D27"/>
    </sheetView>
  </sheetViews>
  <sheetFormatPr defaultColWidth="9.00390625" defaultRowHeight="15.75"/>
  <cols>
    <col min="1" max="1" width="5.00390625" style="7" customWidth="1"/>
    <col min="2" max="2" width="60.50390625" style="7" customWidth="1"/>
    <col min="3" max="4" width="16.125" style="7" customWidth="1"/>
    <col min="5" max="5" width="15.125" style="7" customWidth="1"/>
    <col min="6" max="6" width="15.25390625" style="7" customWidth="1"/>
    <col min="7" max="7" width="5.625" style="0" customWidth="1"/>
    <col min="9" max="9" width="14.875" style="0" customWidth="1"/>
  </cols>
  <sheetData>
    <row r="3" spans="3:6" ht="15.75">
      <c r="C3" s="8"/>
      <c r="D3" s="8"/>
      <c r="E3" s="245" t="s">
        <v>41</v>
      </c>
      <c r="F3" s="245"/>
    </row>
    <row r="4" spans="1:6" ht="20.25" customHeight="1">
      <c r="A4" s="246" t="s">
        <v>186</v>
      </c>
      <c r="B4" s="246"/>
      <c r="C4" s="246"/>
      <c r="D4" s="246"/>
      <c r="E4" s="246"/>
      <c r="F4" s="246"/>
    </row>
    <row r="5" spans="1:6" ht="26.25" customHeight="1">
      <c r="A5" s="235" t="s">
        <v>208</v>
      </c>
      <c r="B5" s="235"/>
      <c r="C5" s="235"/>
      <c r="D5" s="235"/>
      <c r="E5" s="235"/>
      <c r="F5" s="235"/>
    </row>
    <row r="6" spans="3:6" ht="16.5" thickBot="1">
      <c r="C6" s="8"/>
      <c r="D6" s="8"/>
      <c r="E6" s="244" t="s">
        <v>153</v>
      </c>
      <c r="F6" s="244"/>
    </row>
    <row r="7" spans="1:6" ht="72.75" customHeight="1" thickTop="1">
      <c r="A7" s="98" t="s">
        <v>7</v>
      </c>
      <c r="B7" s="99" t="s">
        <v>0</v>
      </c>
      <c r="C7" s="99" t="s">
        <v>1</v>
      </c>
      <c r="D7" s="99" t="s">
        <v>152</v>
      </c>
      <c r="E7" s="99" t="s">
        <v>56</v>
      </c>
      <c r="F7" s="100" t="s">
        <v>108</v>
      </c>
    </row>
    <row r="8" spans="1:6" s="175" customFormat="1" ht="34.5" customHeight="1">
      <c r="A8" s="101" t="s">
        <v>21</v>
      </c>
      <c r="B8" s="102" t="s">
        <v>28</v>
      </c>
      <c r="C8" s="103">
        <f>C9+C27</f>
        <v>5450000000</v>
      </c>
      <c r="D8" s="103">
        <f>D9+D27</f>
        <v>1250000000</v>
      </c>
      <c r="E8" s="104">
        <f>E9+E27</f>
        <v>1000000000</v>
      </c>
      <c r="F8" s="105">
        <f>F9+F27</f>
        <v>3200000000</v>
      </c>
    </row>
    <row r="9" spans="1:6" s="212" customFormat="1" ht="30" customHeight="1">
      <c r="A9" s="106" t="s">
        <v>8</v>
      </c>
      <c r="B9" s="107" t="s">
        <v>17</v>
      </c>
      <c r="C9" s="103">
        <f>C10</f>
        <v>1250000000</v>
      </c>
      <c r="D9" s="103">
        <f>D10</f>
        <v>1250000000</v>
      </c>
      <c r="E9" s="103"/>
      <c r="F9" s="108"/>
    </row>
    <row r="10" spans="1:6" s="212" customFormat="1" ht="30" customHeight="1">
      <c r="A10" s="106">
        <v>1</v>
      </c>
      <c r="B10" s="107" t="s">
        <v>9</v>
      </c>
      <c r="C10" s="103">
        <f>C11+C15</f>
        <v>1250000000</v>
      </c>
      <c r="D10" s="103">
        <f>D11+D15</f>
        <v>1250000000</v>
      </c>
      <c r="E10" s="109"/>
      <c r="F10" s="110"/>
    </row>
    <row r="11" spans="1:6" s="219" customFormat="1" ht="24.75" customHeight="1">
      <c r="A11" s="106" t="s">
        <v>10</v>
      </c>
      <c r="B11" s="107" t="s">
        <v>132</v>
      </c>
      <c r="C11" s="103">
        <f>SUM(C12:C14)</f>
        <v>90000000</v>
      </c>
      <c r="D11" s="103">
        <f>SUM(D12:D14)</f>
        <v>90000000</v>
      </c>
      <c r="E11" s="103"/>
      <c r="F11" s="108"/>
    </row>
    <row r="12" spans="1:6" s="212" customFormat="1" ht="24" customHeight="1">
      <c r="A12" s="114" t="s">
        <v>110</v>
      </c>
      <c r="B12" s="115" t="s">
        <v>128</v>
      </c>
      <c r="C12" s="116">
        <f>'Bieu so 48 (2022)'!C15</f>
        <v>1000000</v>
      </c>
      <c r="D12" s="116">
        <f>'Bieu so 48 (2022)'!C15</f>
        <v>1000000</v>
      </c>
      <c r="E12" s="116"/>
      <c r="F12" s="117"/>
    </row>
    <row r="13" spans="1:6" s="212" customFormat="1" ht="24" customHeight="1">
      <c r="A13" s="114" t="s">
        <v>110</v>
      </c>
      <c r="B13" s="115" t="s">
        <v>130</v>
      </c>
      <c r="C13" s="116">
        <f>'Bieu so 48 (2022)'!C17</f>
        <v>88000000</v>
      </c>
      <c r="D13" s="116">
        <f>C13</f>
        <v>88000000</v>
      </c>
      <c r="E13" s="116"/>
      <c r="F13" s="117"/>
    </row>
    <row r="14" spans="1:6" s="212" customFormat="1" ht="24" customHeight="1">
      <c r="A14" s="114" t="s">
        <v>110</v>
      </c>
      <c r="B14" s="115" t="s">
        <v>131</v>
      </c>
      <c r="C14" s="116">
        <f>'Bieu so 48 (2022)'!C18</f>
        <v>1000000</v>
      </c>
      <c r="D14" s="116">
        <f>C14</f>
        <v>1000000</v>
      </c>
      <c r="E14" s="118"/>
      <c r="F14" s="119"/>
    </row>
    <row r="15" spans="1:6" s="219" customFormat="1" ht="24.75" customHeight="1">
      <c r="A15" s="106" t="s">
        <v>11</v>
      </c>
      <c r="B15" s="107" t="s">
        <v>126</v>
      </c>
      <c r="C15" s="122">
        <f>D15</f>
        <v>1160000000</v>
      </c>
      <c r="D15" s="122">
        <f>D16</f>
        <v>1160000000</v>
      </c>
      <c r="E15" s="122"/>
      <c r="F15" s="123"/>
    </row>
    <row r="16" spans="1:6" s="213" customFormat="1" ht="39.75" customHeight="1">
      <c r="A16" s="114" t="s">
        <v>110</v>
      </c>
      <c r="B16" s="115" t="str">
        <f>'Bieu so 48 (2022)'!B20</f>
        <v>Phí thẩm định dự án đầu tư xây dựng (thiết kế kỹ thuật &amp; dự toán xây dựng, thiết kế cơ sở, thẩm định lập nhiệm vụ, đồ án quy hoạch).</v>
      </c>
      <c r="C16" s="120">
        <f>D16</f>
        <v>1160000000</v>
      </c>
      <c r="D16" s="120">
        <f>'Bieu so 48 (2022)'!C20</f>
        <v>1160000000</v>
      </c>
      <c r="E16" s="120"/>
      <c r="F16" s="121"/>
    </row>
    <row r="17" spans="1:6" s="212" customFormat="1" ht="30" customHeight="1">
      <c r="A17" s="106">
        <v>2</v>
      </c>
      <c r="B17" s="107" t="s">
        <v>67</v>
      </c>
      <c r="C17" s="122">
        <f>C18</f>
        <v>1044000000</v>
      </c>
      <c r="D17" s="122">
        <f>D18</f>
        <v>1044000000</v>
      </c>
      <c r="E17" s="122"/>
      <c r="F17" s="123"/>
    </row>
    <row r="18" spans="1:6" s="212" customFormat="1" ht="24" customHeight="1">
      <c r="A18" s="114"/>
      <c r="B18" s="112" t="s">
        <v>206</v>
      </c>
      <c r="C18" s="118">
        <f>D18</f>
        <v>1044000000</v>
      </c>
      <c r="D18" s="118">
        <f>D19</f>
        <v>1044000000</v>
      </c>
      <c r="E18" s="118"/>
      <c r="F18" s="119"/>
    </row>
    <row r="19" spans="1:6" s="212" customFormat="1" ht="39.75" customHeight="1">
      <c r="A19" s="114" t="s">
        <v>110</v>
      </c>
      <c r="B19" s="115" t="str">
        <f>'Bieu so 48 (2022)'!B24</f>
        <v>Phí thẩm định dự án đầu tư xây dựng (thiết kế kỹ thuật &amp; dự toán xây dựng, thiết kế cơ sở, đồ án quy hoạch). </v>
      </c>
      <c r="C19" s="118">
        <f>C16*90%</f>
        <v>1044000000</v>
      </c>
      <c r="D19" s="118">
        <f>'Bieu so 48 (2022)'!C24</f>
        <v>1044000000</v>
      </c>
      <c r="E19" s="118"/>
      <c r="F19" s="119"/>
    </row>
    <row r="20" spans="1:6" s="212" customFormat="1" ht="30" customHeight="1">
      <c r="A20" s="106">
        <v>3</v>
      </c>
      <c r="B20" s="107" t="s">
        <v>13</v>
      </c>
      <c r="C20" s="122">
        <f>C21+C25</f>
        <v>206000000</v>
      </c>
      <c r="D20" s="122">
        <f>D21+D25</f>
        <v>206000000</v>
      </c>
      <c r="E20" s="122"/>
      <c r="F20" s="123"/>
    </row>
    <row r="21" spans="1:6" s="219" customFormat="1" ht="24.75" customHeight="1">
      <c r="A21" s="106" t="s">
        <v>14</v>
      </c>
      <c r="B21" s="107" t="s">
        <v>132</v>
      </c>
      <c r="C21" s="122">
        <f>SUM(C22:C24)</f>
        <v>90000000</v>
      </c>
      <c r="D21" s="122">
        <f>C21</f>
        <v>90000000</v>
      </c>
      <c r="E21" s="122"/>
      <c r="F21" s="123"/>
    </row>
    <row r="22" spans="1:6" s="212" customFormat="1" ht="24" customHeight="1">
      <c r="A22" s="114" t="s">
        <v>110</v>
      </c>
      <c r="B22" s="115" t="s">
        <v>135</v>
      </c>
      <c r="C22" s="116">
        <f>C12</f>
        <v>1000000</v>
      </c>
      <c r="D22" s="116">
        <f>'Bieu so 48 (2022)'!C28</f>
        <v>1000000</v>
      </c>
      <c r="E22" s="116"/>
      <c r="F22" s="117"/>
    </row>
    <row r="23" spans="1:6" s="212" customFormat="1" ht="24" customHeight="1">
      <c r="A23" s="114" t="s">
        <v>110</v>
      </c>
      <c r="B23" s="115" t="s">
        <v>136</v>
      </c>
      <c r="C23" s="116">
        <f>C13</f>
        <v>88000000</v>
      </c>
      <c r="D23" s="116">
        <f>'Bieu so 48 (2022)'!C29</f>
        <v>88000000</v>
      </c>
      <c r="E23" s="116"/>
      <c r="F23" s="117"/>
    </row>
    <row r="24" spans="1:6" s="212" customFormat="1" ht="24" customHeight="1">
      <c r="A24" s="114" t="s">
        <v>110</v>
      </c>
      <c r="B24" s="115" t="s">
        <v>137</v>
      </c>
      <c r="C24" s="116">
        <f>C14</f>
        <v>1000000</v>
      </c>
      <c r="D24" s="116">
        <f>'Bieu so 48 (2022)'!C30</f>
        <v>1000000</v>
      </c>
      <c r="E24" s="118"/>
      <c r="F24" s="119"/>
    </row>
    <row r="25" spans="1:6" s="219" customFormat="1" ht="24.75" customHeight="1">
      <c r="A25" s="106" t="s">
        <v>15</v>
      </c>
      <c r="B25" s="107" t="s">
        <v>126</v>
      </c>
      <c r="C25" s="103">
        <f>D25</f>
        <v>116000000</v>
      </c>
      <c r="D25" s="103">
        <f>D26</f>
        <v>116000000</v>
      </c>
      <c r="E25" s="103"/>
      <c r="F25" s="108"/>
    </row>
    <row r="26" spans="1:6" s="212" customFormat="1" ht="39.75" customHeight="1">
      <c r="A26" s="114" t="s">
        <v>110</v>
      </c>
      <c r="B26" s="115" t="str">
        <f>'Bieu so 48 (2022)'!B32</f>
        <v>Phí thẩm định dự án đầu tư xây dựng (thiết kế kỹ thuật &amp; dự toán xây dựng, thiết kế cơ sở, đồ án quy hoạch). </v>
      </c>
      <c r="C26" s="116">
        <f>C16*10%</f>
        <v>116000000</v>
      </c>
      <c r="D26" s="116">
        <f>'Bieu so 48 (2022)'!C32</f>
        <v>116000000</v>
      </c>
      <c r="E26" s="116"/>
      <c r="F26" s="117"/>
    </row>
    <row r="27" spans="1:6" s="212" customFormat="1" ht="39.75" customHeight="1">
      <c r="A27" s="106" t="s">
        <v>16</v>
      </c>
      <c r="B27" s="107" t="s">
        <v>18</v>
      </c>
      <c r="C27" s="122">
        <f>E27+F27</f>
        <v>4200000000</v>
      </c>
      <c r="D27" s="122"/>
      <c r="E27" s="122">
        <f>E28</f>
        <v>1000000000</v>
      </c>
      <c r="F27" s="123">
        <f>F28</f>
        <v>3200000000</v>
      </c>
    </row>
    <row r="28" spans="1:6" s="212" customFormat="1" ht="30" customHeight="1">
      <c r="A28" s="106">
        <v>1</v>
      </c>
      <c r="B28" s="107" t="s">
        <v>70</v>
      </c>
      <c r="C28" s="122">
        <f>C29+C32</f>
        <v>4200000000</v>
      </c>
      <c r="D28" s="122"/>
      <c r="E28" s="122">
        <f>E29+E32</f>
        <v>1000000000</v>
      </c>
      <c r="F28" s="123">
        <f>F29+F32</f>
        <v>3200000000</v>
      </c>
    </row>
    <row r="29" spans="1:6" s="219" customFormat="1" ht="30" customHeight="1">
      <c r="A29" s="106" t="s">
        <v>10</v>
      </c>
      <c r="B29" s="107" t="s">
        <v>56</v>
      </c>
      <c r="C29" s="122">
        <f>E29+F29</f>
        <v>1000000000</v>
      </c>
      <c r="D29" s="122"/>
      <c r="E29" s="122">
        <f>SUM(E30:E31)</f>
        <v>1000000000</v>
      </c>
      <c r="F29" s="123">
        <f>SUM(F30:F31)</f>
        <v>0</v>
      </c>
    </row>
    <row r="30" spans="1:6" s="212" customFormat="1" ht="24" customHeight="1">
      <c r="A30" s="114" t="s">
        <v>110</v>
      </c>
      <c r="B30" s="115" t="s">
        <v>118</v>
      </c>
      <c r="C30" s="120">
        <f>E30+F30</f>
        <v>850000000</v>
      </c>
      <c r="D30" s="120"/>
      <c r="E30" s="120">
        <f>'Bieu so 48 (2022)'!C37</f>
        <v>850000000</v>
      </c>
      <c r="F30" s="121"/>
    </row>
    <row r="31" spans="1:6" s="212" customFormat="1" ht="24" customHeight="1">
      <c r="A31" s="114" t="s">
        <v>110</v>
      </c>
      <c r="B31" s="115" t="s">
        <v>119</v>
      </c>
      <c r="C31" s="120">
        <f>E31+F31</f>
        <v>150000000</v>
      </c>
      <c r="D31" s="120"/>
      <c r="E31" s="120">
        <f>'Bieu so 48 (2022)'!C38</f>
        <v>150000000</v>
      </c>
      <c r="F31" s="121"/>
    </row>
    <row r="32" spans="1:6" s="219" customFormat="1" ht="30" customHeight="1">
      <c r="A32" s="106" t="s">
        <v>11</v>
      </c>
      <c r="B32" s="107" t="s">
        <v>60</v>
      </c>
      <c r="C32" s="122">
        <f>SUM(C33:C37)</f>
        <v>3200000000</v>
      </c>
      <c r="D32" s="122"/>
      <c r="E32" s="122"/>
      <c r="F32" s="123">
        <f>SUM(F33:F37)</f>
        <v>3200000000</v>
      </c>
    </row>
    <row r="33" spans="1:6" s="212" customFormat="1" ht="24" customHeight="1">
      <c r="A33" s="114" t="s">
        <v>110</v>
      </c>
      <c r="B33" s="115" t="s">
        <v>202</v>
      </c>
      <c r="C33" s="118">
        <f>E33+F33</f>
        <v>450000000</v>
      </c>
      <c r="D33" s="118"/>
      <c r="E33" s="118"/>
      <c r="F33" s="119">
        <f>'Bieu so 48 (2022)'!C40</f>
        <v>450000000</v>
      </c>
    </row>
    <row r="34" spans="1:6" s="212" customFormat="1" ht="24" customHeight="1">
      <c r="A34" s="114" t="s">
        <v>110</v>
      </c>
      <c r="B34" s="115" t="s">
        <v>120</v>
      </c>
      <c r="C34" s="118">
        <f>E34+F34</f>
        <v>1850000000</v>
      </c>
      <c r="D34" s="118"/>
      <c r="E34" s="118"/>
      <c r="F34" s="119">
        <f>'Bieu so 48 (2022)'!C41</f>
        <v>1850000000</v>
      </c>
    </row>
    <row r="35" spans="1:6" s="212" customFormat="1" ht="24" customHeight="1">
      <c r="A35" s="114" t="s">
        <v>110</v>
      </c>
      <c r="B35" s="115" t="s">
        <v>121</v>
      </c>
      <c r="C35" s="118">
        <f>E35+F35</f>
        <v>350000000</v>
      </c>
      <c r="D35" s="118"/>
      <c r="E35" s="118"/>
      <c r="F35" s="119">
        <f>'Bieu so 48 (2022)'!C42</f>
        <v>350000000</v>
      </c>
    </row>
    <row r="36" spans="1:6" s="212" customFormat="1" ht="24" customHeight="1">
      <c r="A36" s="114" t="s">
        <v>110</v>
      </c>
      <c r="B36" s="115" t="s">
        <v>122</v>
      </c>
      <c r="C36" s="118">
        <f>E36+F36</f>
        <v>545000000</v>
      </c>
      <c r="D36" s="118"/>
      <c r="E36" s="118"/>
      <c r="F36" s="119">
        <f>'Bieu so 48 (2022)'!C43</f>
        <v>545000000</v>
      </c>
    </row>
    <row r="37" spans="1:6" s="212" customFormat="1" ht="24" customHeight="1">
      <c r="A37" s="114" t="s">
        <v>110</v>
      </c>
      <c r="B37" s="115" t="s">
        <v>188</v>
      </c>
      <c r="C37" s="118">
        <f>F37</f>
        <v>5000000</v>
      </c>
      <c r="D37" s="118"/>
      <c r="E37" s="118"/>
      <c r="F37" s="119">
        <f>'Bieu so 48 (2022)'!C44</f>
        <v>5000000</v>
      </c>
    </row>
    <row r="38" spans="1:6" s="212" customFormat="1" ht="30" customHeight="1">
      <c r="A38" s="124">
        <v>2</v>
      </c>
      <c r="B38" s="107" t="s">
        <v>179</v>
      </c>
      <c r="C38" s="122">
        <f aca="true" t="shared" si="0" ref="C38:C47">E38+F38</f>
        <v>391000000</v>
      </c>
      <c r="D38" s="122"/>
      <c r="E38" s="122">
        <f>E39+E42</f>
        <v>100000000</v>
      </c>
      <c r="F38" s="123">
        <f>F39+F42</f>
        <v>291000000</v>
      </c>
    </row>
    <row r="39" spans="1:6" s="218" customFormat="1" ht="30" customHeight="1">
      <c r="A39" s="106" t="s">
        <v>12</v>
      </c>
      <c r="B39" s="107" t="s">
        <v>56</v>
      </c>
      <c r="C39" s="122">
        <f t="shared" si="0"/>
        <v>100000000</v>
      </c>
      <c r="D39" s="122"/>
      <c r="E39" s="122">
        <f>E40+E41</f>
        <v>100000000</v>
      </c>
      <c r="F39" s="123">
        <f>F40+F41</f>
        <v>0</v>
      </c>
    </row>
    <row r="40" spans="1:6" s="212" customFormat="1" ht="24" customHeight="1">
      <c r="A40" s="114" t="s">
        <v>110</v>
      </c>
      <c r="B40" s="125" t="s">
        <v>158</v>
      </c>
      <c r="C40" s="120">
        <f t="shared" si="0"/>
        <v>85000000</v>
      </c>
      <c r="D40" s="120"/>
      <c r="E40" s="120">
        <f>'Bieu so 48 (2022)'!C47</f>
        <v>85000000</v>
      </c>
      <c r="F40" s="121"/>
    </row>
    <row r="41" spans="1:6" s="212" customFormat="1" ht="24" customHeight="1">
      <c r="A41" s="114" t="s">
        <v>110</v>
      </c>
      <c r="B41" s="125" t="s">
        <v>159</v>
      </c>
      <c r="C41" s="120">
        <f t="shared" si="0"/>
        <v>15000000</v>
      </c>
      <c r="D41" s="120"/>
      <c r="E41" s="120">
        <f>'Bieu so 48 (2022)'!C48</f>
        <v>15000000</v>
      </c>
      <c r="F41" s="121"/>
    </row>
    <row r="42" spans="1:6" s="219" customFormat="1" ht="30" customHeight="1">
      <c r="A42" s="106" t="s">
        <v>19</v>
      </c>
      <c r="B42" s="107" t="s">
        <v>108</v>
      </c>
      <c r="C42" s="122">
        <f t="shared" si="0"/>
        <v>291000000</v>
      </c>
      <c r="D42" s="122"/>
      <c r="E42" s="122"/>
      <c r="F42" s="123">
        <f>SUM(F43:F47)</f>
        <v>291000000</v>
      </c>
    </row>
    <row r="43" spans="1:6" s="212" customFormat="1" ht="24" customHeight="1">
      <c r="A43" s="114" t="s">
        <v>110</v>
      </c>
      <c r="B43" s="125" t="s">
        <v>189</v>
      </c>
      <c r="C43" s="120">
        <f t="shared" si="0"/>
        <v>41000000</v>
      </c>
      <c r="D43" s="120"/>
      <c r="E43" s="120"/>
      <c r="F43" s="121">
        <f>'Bieu so 48 (2022)'!C50</f>
        <v>41000000</v>
      </c>
    </row>
    <row r="44" spans="1:6" s="212" customFormat="1" ht="24" customHeight="1">
      <c r="A44" s="114" t="s">
        <v>110</v>
      </c>
      <c r="B44" s="125" t="s">
        <v>160</v>
      </c>
      <c r="C44" s="120">
        <f t="shared" si="0"/>
        <v>168200000</v>
      </c>
      <c r="D44" s="120"/>
      <c r="E44" s="120"/>
      <c r="F44" s="121">
        <f>'Bieu so 48 (2022)'!C51</f>
        <v>168200000</v>
      </c>
    </row>
    <row r="45" spans="1:6" s="212" customFormat="1" ht="24" customHeight="1">
      <c r="A45" s="114" t="s">
        <v>110</v>
      </c>
      <c r="B45" s="125" t="s">
        <v>161</v>
      </c>
      <c r="C45" s="120">
        <f t="shared" si="0"/>
        <v>31800000</v>
      </c>
      <c r="D45" s="120"/>
      <c r="E45" s="120"/>
      <c r="F45" s="121">
        <f>'Bieu so 48 (2022)'!C52</f>
        <v>31800000</v>
      </c>
    </row>
    <row r="46" spans="1:6" s="212" customFormat="1" ht="24" customHeight="1">
      <c r="A46" s="114" t="s">
        <v>110</v>
      </c>
      <c r="B46" s="125" t="s">
        <v>162</v>
      </c>
      <c r="C46" s="120">
        <f t="shared" si="0"/>
        <v>49546000</v>
      </c>
      <c r="D46" s="120"/>
      <c r="E46" s="120"/>
      <c r="F46" s="121">
        <f>'Bieu so 48 (2022)'!C53</f>
        <v>49546000</v>
      </c>
    </row>
    <row r="47" spans="1:6" s="212" customFormat="1" ht="24" customHeight="1">
      <c r="A47" s="220" t="s">
        <v>110</v>
      </c>
      <c r="B47" s="126" t="s">
        <v>188</v>
      </c>
      <c r="C47" s="120">
        <f t="shared" si="0"/>
        <v>454000</v>
      </c>
      <c r="D47" s="120"/>
      <c r="E47" s="120"/>
      <c r="F47" s="121">
        <f>'Bieu so 48 (2022)'!C54</f>
        <v>454000</v>
      </c>
    </row>
    <row r="48" spans="1:6" s="212" customFormat="1" ht="30" customHeight="1">
      <c r="A48" s="106">
        <v>3</v>
      </c>
      <c r="B48" s="107" t="s">
        <v>69</v>
      </c>
      <c r="C48" s="122">
        <f>C49+C50</f>
        <v>3809000000</v>
      </c>
      <c r="D48" s="122"/>
      <c r="E48" s="122">
        <f>E49+E50</f>
        <v>900000000</v>
      </c>
      <c r="F48" s="123">
        <f>F49+F50</f>
        <v>2909000000</v>
      </c>
    </row>
    <row r="49" spans="1:6" s="213" customFormat="1" ht="30" customHeight="1">
      <c r="A49" s="124" t="s">
        <v>14</v>
      </c>
      <c r="B49" s="221" t="s">
        <v>56</v>
      </c>
      <c r="C49" s="222">
        <f>E49+F49</f>
        <v>900000000</v>
      </c>
      <c r="D49" s="222"/>
      <c r="E49" s="222">
        <f>'Bieu so 48 (2022)'!C56</f>
        <v>900000000</v>
      </c>
      <c r="F49" s="223"/>
    </row>
    <row r="50" spans="1:6" s="212" customFormat="1" ht="30" customHeight="1">
      <c r="A50" s="124" t="s">
        <v>15</v>
      </c>
      <c r="B50" s="221" t="s">
        <v>60</v>
      </c>
      <c r="C50" s="222">
        <f>E50+F50</f>
        <v>2909000000</v>
      </c>
      <c r="D50" s="222"/>
      <c r="E50" s="222"/>
      <c r="F50" s="223">
        <f>'Bieu so 48 (2022)'!C57</f>
        <v>2909000000</v>
      </c>
    </row>
    <row r="51" spans="1:6" s="92" customFormat="1" ht="34.5" customHeight="1">
      <c r="A51" s="106" t="s">
        <v>22</v>
      </c>
      <c r="B51" s="107" t="s">
        <v>38</v>
      </c>
      <c r="C51" s="127">
        <f>C52+C67</f>
        <v>30279000000</v>
      </c>
      <c r="D51" s="122">
        <f>D52+D67</f>
        <v>30279000000</v>
      </c>
      <c r="E51" s="127">
        <f>E52+E67</f>
        <v>0</v>
      </c>
      <c r="F51" s="128">
        <f>F52+F67</f>
        <v>0</v>
      </c>
    </row>
    <row r="52" spans="1:6" s="92" customFormat="1" ht="30" customHeight="1">
      <c r="A52" s="106" t="s">
        <v>8</v>
      </c>
      <c r="B52" s="107" t="s">
        <v>96</v>
      </c>
      <c r="C52" s="127">
        <f>D52+E52+F52</f>
        <v>6101400000</v>
      </c>
      <c r="D52" s="122">
        <f>'Bieu so 48 (2022)'!C59</f>
        <v>6101400000</v>
      </c>
      <c r="E52" s="127"/>
      <c r="F52" s="128"/>
    </row>
    <row r="53" spans="1:6" s="92" customFormat="1" ht="39.75" customHeight="1">
      <c r="A53" s="159">
        <v>1</v>
      </c>
      <c r="B53" s="107" t="s">
        <v>180</v>
      </c>
      <c r="C53" s="127">
        <f>D53+E53+F53</f>
        <v>5541400000</v>
      </c>
      <c r="D53" s="122">
        <f>'Bieu so 48 (2022)'!C60</f>
        <v>5541400000</v>
      </c>
      <c r="E53" s="127"/>
      <c r="F53" s="128"/>
    </row>
    <row r="54" spans="1:6" s="96" customFormat="1" ht="30" customHeight="1">
      <c r="A54" s="114"/>
      <c r="B54" s="215" t="s">
        <v>204</v>
      </c>
      <c r="C54" s="129">
        <f>C55+C56</f>
        <v>374600000</v>
      </c>
      <c r="D54" s="120">
        <f>D55+D56</f>
        <v>374600000</v>
      </c>
      <c r="E54" s="129"/>
      <c r="F54" s="130"/>
    </row>
    <row r="55" spans="1:6" s="95" customFormat="1" ht="39.75" customHeight="1">
      <c r="A55" s="106"/>
      <c r="B55" s="161" t="s">
        <v>205</v>
      </c>
      <c r="C55" s="216">
        <f>D55+E55+F55</f>
        <v>137000000</v>
      </c>
      <c r="D55" s="217">
        <f>'Bieu so 48 (2022)'!C62</f>
        <v>137000000</v>
      </c>
      <c r="E55" s="127"/>
      <c r="F55" s="128"/>
    </row>
    <row r="56" spans="1:6" s="92" customFormat="1" ht="30" customHeight="1">
      <c r="A56" s="114"/>
      <c r="B56" s="115" t="s">
        <v>24</v>
      </c>
      <c r="C56" s="129">
        <f>D56</f>
        <v>237600000</v>
      </c>
      <c r="D56" s="170">
        <f>'Bieu so 48 (2022)'!C63</f>
        <v>237600000</v>
      </c>
      <c r="E56" s="129"/>
      <c r="F56" s="130"/>
    </row>
    <row r="57" spans="1:6" s="95" customFormat="1" ht="39.75" customHeight="1">
      <c r="A57" s="106">
        <v>2</v>
      </c>
      <c r="B57" s="107" t="s">
        <v>203</v>
      </c>
      <c r="C57" s="122">
        <f>SUM(C58:C66)</f>
        <v>560000000</v>
      </c>
      <c r="D57" s="131">
        <f>SUM(D58:D66)</f>
        <v>560000000</v>
      </c>
      <c r="E57" s="127"/>
      <c r="F57" s="128"/>
    </row>
    <row r="58" spans="1:6" s="96" customFormat="1" ht="30" customHeight="1">
      <c r="A58" s="160" t="s">
        <v>12</v>
      </c>
      <c r="B58" s="162" t="str">
        <f>'Bieu so 48 (2022)'!B65</f>
        <v>Quỹ thi đua khen thưởng</v>
      </c>
      <c r="C58" s="214">
        <f>D58</f>
        <v>45000000</v>
      </c>
      <c r="D58" s="171">
        <f>'Bieu so 48 (2022)'!C65</f>
        <v>45000000</v>
      </c>
      <c r="E58" s="168"/>
      <c r="F58" s="169"/>
    </row>
    <row r="59" spans="1:6" s="96" customFormat="1" ht="30" customHeight="1">
      <c r="A59" s="160" t="s">
        <v>19</v>
      </c>
      <c r="B59" s="162" t="str">
        <f>'Bieu so 48 (2022)'!B66</f>
        <v>Trang phục thanh tra</v>
      </c>
      <c r="C59" s="214">
        <f aca="true" t="shared" si="1" ref="C59:C66">D59</f>
        <v>40000000</v>
      </c>
      <c r="D59" s="171">
        <f>'Bieu so 48 (2022)'!C66</f>
        <v>40000000</v>
      </c>
      <c r="E59" s="168"/>
      <c r="F59" s="169"/>
    </row>
    <row r="60" spans="1:6" s="96" customFormat="1" ht="30" customHeight="1">
      <c r="A60" s="160" t="s">
        <v>20</v>
      </c>
      <c r="B60" s="162" t="str">
        <f>'Bieu so 48 (2022)'!B67</f>
        <v>Kiểm soát thủ tục hành chính và một cửa</v>
      </c>
      <c r="C60" s="214">
        <f t="shared" si="1"/>
        <v>35000000</v>
      </c>
      <c r="D60" s="171">
        <f>'Bieu so 48 (2022)'!C67</f>
        <v>35000000</v>
      </c>
      <c r="E60" s="168"/>
      <c r="F60" s="169"/>
    </row>
    <row r="61" spans="1:6" s="96" customFormat="1" ht="30" customHeight="1">
      <c r="A61" s="160" t="s">
        <v>29</v>
      </c>
      <c r="B61" s="162" t="str">
        <f>'Bieu so 48 (2022)'!B68</f>
        <v>Xây dựng văn bản QPPL</v>
      </c>
      <c r="C61" s="214">
        <f t="shared" si="1"/>
        <v>50000000</v>
      </c>
      <c r="D61" s="171">
        <f>'Bieu so 48 (2022)'!C68</f>
        <v>50000000</v>
      </c>
      <c r="E61" s="168"/>
      <c r="F61" s="169"/>
    </row>
    <row r="62" spans="1:6" s="96" customFormat="1" ht="30" customHeight="1">
      <c r="A62" s="160" t="s">
        <v>30</v>
      </c>
      <c r="B62" s="162" t="str">
        <f>'Bieu so 48 (2022)'!B69</f>
        <v>Chi hoạt động phục vụ công tác thu phí</v>
      </c>
      <c r="C62" s="214">
        <f t="shared" si="1"/>
        <v>50000000</v>
      </c>
      <c r="D62" s="171">
        <f>'Bieu so 48 (2022)'!C69</f>
        <v>50000000</v>
      </c>
      <c r="E62" s="168"/>
      <c r="F62" s="169"/>
    </row>
    <row r="63" spans="1:6" s="96" customFormat="1" ht="30" customHeight="1">
      <c r="A63" s="160" t="s">
        <v>31</v>
      </c>
      <c r="B63" s="162" t="str">
        <f>'Bieu so 48 (2022)'!B70</f>
        <v>Kinh phí trích xử phạt, thu hồi phát hiện sau thanh tra</v>
      </c>
      <c r="C63" s="214">
        <f t="shared" si="1"/>
        <v>150000000</v>
      </c>
      <c r="D63" s="171">
        <f>'Bieu so 48 (2022)'!C70</f>
        <v>150000000</v>
      </c>
      <c r="E63" s="168"/>
      <c r="F63" s="169"/>
    </row>
    <row r="64" spans="1:6" s="96" customFormat="1" ht="45" customHeight="1">
      <c r="A64" s="160" t="s">
        <v>32</v>
      </c>
      <c r="B64" s="162" t="str">
        <f>'Bieu so 48 (2022)'!B71</f>
        <v>Trang bị 06 bộ máy vi tính cấu hình cao phục vụ công tác phòng Quy hoạch kiến trúc</v>
      </c>
      <c r="C64" s="214">
        <f t="shared" si="1"/>
        <v>150000000</v>
      </c>
      <c r="D64" s="171">
        <f>'Bieu so 48 (2022)'!C71</f>
        <v>150000000</v>
      </c>
      <c r="E64" s="168"/>
      <c r="F64" s="169"/>
    </row>
    <row r="65" spans="1:6" s="96" customFormat="1" ht="45" customHeight="1">
      <c r="A65" s="160" t="s">
        <v>33</v>
      </c>
      <c r="B65" s="162" t="str">
        <f>'Bieu so 48 (2022)'!B72</f>
        <v>Kinh phí BCĐ và tổ chuyên viên giúp việc về chính sách hỗ trợ hộ nghèo về nhà ở (theo QĐ 2280/QĐ-UBND ngày 06/11/2020)</v>
      </c>
      <c r="C65" s="214">
        <f t="shared" si="1"/>
        <v>20000000</v>
      </c>
      <c r="D65" s="171">
        <f>'Bieu so 48 (2022)'!C72</f>
        <v>20000000</v>
      </c>
      <c r="E65" s="168"/>
      <c r="F65" s="169"/>
    </row>
    <row r="66" spans="1:6" s="96" customFormat="1" ht="45" customHeight="1">
      <c r="A66" s="160" t="s">
        <v>34</v>
      </c>
      <c r="B66" s="162" t="str">
        <f>'Bieu so 48 (2022)'!B73</f>
        <v>Kinh phí BCĐ về chính sách nhà ở và thị trường bất động sản (theo QĐ 2229/QĐ-UBND ngày 30/10/2020)</v>
      </c>
      <c r="C66" s="214">
        <f t="shared" si="1"/>
        <v>20000000</v>
      </c>
      <c r="D66" s="171">
        <f>'Bieu so 48 (2022)'!C73</f>
        <v>20000000</v>
      </c>
      <c r="E66" s="168"/>
      <c r="F66" s="169"/>
    </row>
    <row r="67" spans="1:6" s="95" customFormat="1" ht="39.75" customHeight="1">
      <c r="A67" s="106" t="s">
        <v>16</v>
      </c>
      <c r="B67" s="107" t="s">
        <v>176</v>
      </c>
      <c r="C67" s="134">
        <f>C68+C71+C74</f>
        <v>24177600000</v>
      </c>
      <c r="D67" s="172">
        <f>D68+D71+D74</f>
        <v>24177600000</v>
      </c>
      <c r="E67" s="134"/>
      <c r="F67" s="135"/>
    </row>
    <row r="68" spans="1:6" s="95" customFormat="1" ht="34.5" customHeight="1">
      <c r="A68" s="106">
        <v>1</v>
      </c>
      <c r="B68" s="107" t="s">
        <v>143</v>
      </c>
      <c r="C68" s="127">
        <f>D68</f>
        <v>10059000000</v>
      </c>
      <c r="D68" s="131">
        <f>D69+D70</f>
        <v>10059000000</v>
      </c>
      <c r="E68" s="127"/>
      <c r="F68" s="128"/>
    </row>
    <row r="69" spans="1:6" s="92" customFormat="1" ht="45" customHeight="1">
      <c r="A69" s="114" t="s">
        <v>10</v>
      </c>
      <c r="B69" s="115" t="str">
        <f>'Bieu so 48 (2022)'!B77</f>
        <v>Kinh phí Quản lý hệ thống thoát nước trên địa bàn thành phố Lạng Sơn</v>
      </c>
      <c r="C69" s="120">
        <f>D69</f>
        <v>8996000000</v>
      </c>
      <c r="D69" s="170">
        <f>'Bieu so 48 (2022)'!C77</f>
        <v>8996000000</v>
      </c>
      <c r="E69" s="136"/>
      <c r="F69" s="137"/>
    </row>
    <row r="70" spans="1:6" s="92" customFormat="1" ht="45" customHeight="1">
      <c r="A70" s="114" t="s">
        <v>11</v>
      </c>
      <c r="B70" s="115" t="s">
        <v>165</v>
      </c>
      <c r="C70" s="120">
        <f>D70</f>
        <v>1063000000</v>
      </c>
      <c r="D70" s="170">
        <f>'Bieu so 48 (2022)'!C78</f>
        <v>1063000000</v>
      </c>
      <c r="E70" s="129"/>
      <c r="F70" s="133"/>
    </row>
    <row r="71" spans="1:6" s="93" customFormat="1" ht="45" customHeight="1">
      <c r="A71" s="106">
        <v>2</v>
      </c>
      <c r="B71" s="107" t="s">
        <v>181</v>
      </c>
      <c r="C71" s="127">
        <f>D71+E71+F71</f>
        <v>3286000000</v>
      </c>
      <c r="D71" s="131">
        <f>SUM(D72:D73)</f>
        <v>3286000000</v>
      </c>
      <c r="E71" s="127"/>
      <c r="F71" s="128"/>
    </row>
    <row r="72" spans="1:6" s="96" customFormat="1" ht="45" customHeight="1">
      <c r="A72" s="114" t="s">
        <v>12</v>
      </c>
      <c r="B72" s="115" t="str">
        <f>'Bieu so 48 (2022)'!B80</f>
        <v>Xây dựng hệ thống quản lý cơ sở dữ liệu ngành xây dựng tỉnh Lạng Sơn</v>
      </c>
      <c r="C72" s="129">
        <f>D72+E72+F72</f>
        <v>1786000000</v>
      </c>
      <c r="D72" s="170">
        <f>'Bieu so 48 (2022)'!C80</f>
        <v>1786000000</v>
      </c>
      <c r="E72" s="129"/>
      <c r="F72" s="130"/>
    </row>
    <row r="73" spans="1:6" s="96" customFormat="1" ht="45" customHeight="1">
      <c r="A73" s="114" t="s">
        <v>19</v>
      </c>
      <c r="B73" s="115" t="str">
        <f>'Bieu so 48 (2022)'!B81</f>
        <v>Kinh phí kiểm định chất lượng xây dựng, giám định sự cố công trình</v>
      </c>
      <c r="C73" s="129">
        <f>D73+E73+F73</f>
        <v>1500000000</v>
      </c>
      <c r="D73" s="170">
        <f>'Bieu so 48 (2022)'!C81</f>
        <v>1500000000</v>
      </c>
      <c r="E73" s="129"/>
      <c r="F73" s="130"/>
    </row>
    <row r="74" spans="1:6" s="92" customFormat="1" ht="35.25" customHeight="1">
      <c r="A74" s="106">
        <v>3</v>
      </c>
      <c r="B74" s="107" t="s">
        <v>182</v>
      </c>
      <c r="C74" s="127">
        <f aca="true" t="shared" si="2" ref="C74:C82">D74</f>
        <v>10832600000</v>
      </c>
      <c r="D74" s="131">
        <f>D75+D81+D91</f>
        <v>10832600000</v>
      </c>
      <c r="E74" s="132"/>
      <c r="F74" s="133"/>
    </row>
    <row r="75" spans="1:6" s="91" customFormat="1" ht="35.25" customHeight="1">
      <c r="A75" s="106" t="s">
        <v>14</v>
      </c>
      <c r="B75" s="138" t="s">
        <v>112</v>
      </c>
      <c r="C75" s="139">
        <f t="shared" si="2"/>
        <v>4892600000</v>
      </c>
      <c r="D75" s="131">
        <f>SUM(D76:D80)</f>
        <v>4892600000</v>
      </c>
      <c r="E75" s="139"/>
      <c r="F75" s="140"/>
    </row>
    <row r="76" spans="1:6" s="94" customFormat="1" ht="45" customHeight="1">
      <c r="A76" s="106" t="s">
        <v>110</v>
      </c>
      <c r="B76" s="141" t="str">
        <f>'Bieu so 48 (2022)'!B87</f>
        <v>Điều chỉnh QH chung xây dựng thị trấn Đình Lập, huyện Đình Lập, tỉnh Lạng Sơn, tỷ lệ 1/5000</v>
      </c>
      <c r="C76" s="142">
        <f t="shared" si="2"/>
        <v>476600000</v>
      </c>
      <c r="D76" s="170">
        <f>'Bieu so 48 (2022)'!C87</f>
        <v>476600000</v>
      </c>
      <c r="E76" s="142"/>
      <c r="F76" s="143"/>
    </row>
    <row r="77" spans="1:6" s="94" customFormat="1" ht="45" customHeight="1">
      <c r="A77" s="106" t="s">
        <v>110</v>
      </c>
      <c r="B77" s="141" t="str">
        <f>'Bieu so 48 (2022)'!B88</f>
        <v>Quy hoạch chi tiết cửa khẩu Tân Thanh, huyện Văn Lãng, tỉnh Lạng Sơn, tỷ lệ 1/500</v>
      </c>
      <c r="C77" s="142">
        <f t="shared" si="2"/>
        <v>2000000000</v>
      </c>
      <c r="D77" s="170">
        <f>'Bieu so 48 (2022)'!C88</f>
        <v>2000000000</v>
      </c>
      <c r="E77" s="142"/>
      <c r="F77" s="143"/>
    </row>
    <row r="78" spans="1:6" s="94" customFormat="1" ht="45" customHeight="1">
      <c r="A78" s="106" t="s">
        <v>110</v>
      </c>
      <c r="B78" s="141" t="str">
        <f>'Bieu so 48 (2022)'!B89</f>
        <v>Điều chỉnh Quy hoạch chung xây dựng thị trấn Bình Gia, huyện Bình Gia, tỉnh Lạng Sơn, tỷ lệ 1/5.000</v>
      </c>
      <c r="C78" s="142">
        <f t="shared" si="2"/>
        <v>1400000000</v>
      </c>
      <c r="D78" s="170">
        <f>'Bieu so 48 (2022)'!C89</f>
        <v>1400000000</v>
      </c>
      <c r="E78" s="142"/>
      <c r="F78" s="143"/>
    </row>
    <row r="79" spans="1:6" s="94" customFormat="1" ht="45" customHeight="1">
      <c r="A79" s="106" t="s">
        <v>110</v>
      </c>
      <c r="B79" s="141" t="str">
        <f>'Bieu so 48 (2022)'!B90</f>
        <v>Điều chỉnh Quy hoạch chung xây dựng thị trấn Na Sầm, huyện Văn Lãng, tỉnh Lạng Sơn, tỷ lệ 1/5.000</v>
      </c>
      <c r="C79" s="142">
        <f t="shared" si="2"/>
        <v>516000000</v>
      </c>
      <c r="D79" s="170">
        <f>'Bieu so 48 (2022)'!C90</f>
        <v>516000000</v>
      </c>
      <c r="E79" s="142"/>
      <c r="F79" s="143"/>
    </row>
    <row r="80" spans="1:6" s="94" customFormat="1" ht="45" customHeight="1">
      <c r="A80" s="106" t="s">
        <v>110</v>
      </c>
      <c r="B80" s="141" t="str">
        <f>'Bieu so 48 (2022)'!B91</f>
        <v>Điều chỉnh Quy hoạch chung xây dựng thị trấn Bắc Sơn, huyện Bắc Sơn, tỉnh Lạng Sơn, tỷ lệ 1/ 5.000 </v>
      </c>
      <c r="C80" s="142">
        <f t="shared" si="2"/>
        <v>500000000</v>
      </c>
      <c r="D80" s="170">
        <f>'Bieu so 48 (2022)'!C91</f>
        <v>500000000</v>
      </c>
      <c r="E80" s="142"/>
      <c r="F80" s="143"/>
    </row>
    <row r="81" spans="1:6" s="91" customFormat="1" ht="34.5" customHeight="1">
      <c r="A81" s="106" t="s">
        <v>15</v>
      </c>
      <c r="B81" s="144" t="s">
        <v>113</v>
      </c>
      <c r="C81" s="139">
        <f t="shared" si="2"/>
        <v>4900000000</v>
      </c>
      <c r="D81" s="131">
        <f>SUM(D82:D90)</f>
        <v>4900000000</v>
      </c>
      <c r="E81" s="139"/>
      <c r="F81" s="140"/>
    </row>
    <row r="82" spans="1:6" s="94" customFormat="1" ht="45" customHeight="1">
      <c r="A82" s="114" t="s">
        <v>110</v>
      </c>
      <c r="B82" s="141" t="str">
        <f>'Bieu so 48 (2022)'!B93</f>
        <v>Điều chỉnh quy hoạch chung thị trấn Lộc Bình, huyện Lộc Bình, tỉnh Lạng Sơn, tỷ lệ 1/5000 </v>
      </c>
      <c r="C82" s="142">
        <f t="shared" si="2"/>
        <v>500000000</v>
      </c>
      <c r="D82" s="145">
        <f>'Bieu so 48 (2022)'!C93</f>
        <v>500000000</v>
      </c>
      <c r="E82" s="142"/>
      <c r="F82" s="143"/>
    </row>
    <row r="83" spans="1:6" s="94" customFormat="1" ht="45" customHeight="1">
      <c r="A83" s="114" t="s">
        <v>110</v>
      </c>
      <c r="B83" s="141" t="str">
        <f>'Bieu so 48 (2022)'!B94</f>
        <v>Điều chỉnh quy hoạch chung thị trấn Đồng Đăng, huyện Cao Lộc, tỉnh Lạng Sơn, tỷ lệ 1/10.000 </v>
      </c>
      <c r="C83" s="142">
        <f aca="true" t="shared" si="3" ref="C83:C90">D83</f>
        <v>500000000</v>
      </c>
      <c r="D83" s="145">
        <f>'Bieu so 48 (2022)'!C94</f>
        <v>500000000</v>
      </c>
      <c r="E83" s="142"/>
      <c r="F83" s="143"/>
    </row>
    <row r="84" spans="1:6" s="94" customFormat="1" ht="45" customHeight="1">
      <c r="A84" s="114" t="s">
        <v>110</v>
      </c>
      <c r="B84" s="141" t="str">
        <f>'Bieu so 48 (2022)'!B95</f>
        <v>Điều chỉnh quy hoạch chung thị trấn Đồng Mỏ, huyện Chi Lăng, tỉnh Lạng Sơn, tỷ lệ 1/5000 </v>
      </c>
      <c r="C84" s="142">
        <f t="shared" si="3"/>
        <v>500000000</v>
      </c>
      <c r="D84" s="145">
        <f>'Bieu so 48 (2022)'!C95</f>
        <v>500000000</v>
      </c>
      <c r="E84" s="142"/>
      <c r="F84" s="143"/>
    </row>
    <row r="85" spans="1:6" s="94" customFormat="1" ht="45" customHeight="1">
      <c r="A85" s="114" t="s">
        <v>110</v>
      </c>
      <c r="B85" s="141" t="str">
        <f>'Bieu so 48 (2022)'!B96</f>
        <v>Điều chỉnh quy hoạch chung thị trấn Thất Khê, huyện Tràng Định, tỉnh Lạng Sơn, tỷ lệ 1/5000 </v>
      </c>
      <c r="C85" s="142">
        <f t="shared" si="3"/>
        <v>400000000</v>
      </c>
      <c r="D85" s="145">
        <f>'Bieu so 48 (2022)'!C96</f>
        <v>400000000</v>
      </c>
      <c r="E85" s="142"/>
      <c r="F85" s="143"/>
    </row>
    <row r="86" spans="1:6" s="94" customFormat="1" ht="54.75" customHeight="1">
      <c r="A86" s="114" t="s">
        <v>110</v>
      </c>
      <c r="B86" s="141" t="str">
        <f>'Bieu so 48 (2022)'!B97</f>
        <v>Điều chỉnh Quy hoạch tổng thể Khu di tích Chi Lăng - Lạng Sơn, tỷ lệ 1/2000 (Nay là Quy hoạch bảo quản, tu bổ, phục hồi di tích Khu di tích Chi Lăng, huyện Chi Lăng, tỉnh Lạng Sơn, tỷ lệ 1/2.000)</v>
      </c>
      <c r="C86" s="142">
        <f t="shared" si="3"/>
        <v>500000000</v>
      </c>
      <c r="D86" s="145">
        <f>'Bieu so 48 (2022)'!C97</f>
        <v>500000000</v>
      </c>
      <c r="E86" s="142"/>
      <c r="F86" s="143"/>
    </row>
    <row r="87" spans="1:6" s="94" customFormat="1" ht="34.5" customHeight="1">
      <c r="A87" s="114"/>
      <c r="B87" s="141" t="str">
        <f>'Bieu so 48 (2022)'!B98</f>
        <v>Quy hoạch phân khu phía Đông thành phố Lạng Sơn, tỷ lệ 1/2.000</v>
      </c>
      <c r="C87" s="142">
        <f t="shared" si="3"/>
        <v>400000000</v>
      </c>
      <c r="D87" s="145">
        <f>'Bieu so 48 (2022)'!C98</f>
        <v>400000000</v>
      </c>
      <c r="E87" s="142"/>
      <c r="F87" s="143"/>
    </row>
    <row r="88" spans="1:6" s="94" customFormat="1" ht="42.75" customHeight="1">
      <c r="A88" s="114" t="s">
        <v>110</v>
      </c>
      <c r="B88" s="141" t="str">
        <f>'Bieu so 48 (2022)'!B99</f>
        <v>Điều chỉnh quy hoạch chung thị trấn Chi Lăng, huyện Chi Lăng, tỉnh Lạng Sơn, tỷ lệ 1/5000</v>
      </c>
      <c r="C88" s="142">
        <f t="shared" si="3"/>
        <v>500000000</v>
      </c>
      <c r="D88" s="145">
        <f>'Bieu so 48 (2022)'!C99</f>
        <v>500000000</v>
      </c>
      <c r="E88" s="142"/>
      <c r="F88" s="143"/>
    </row>
    <row r="89" spans="1:6" s="94" customFormat="1" ht="42.75" customHeight="1">
      <c r="A89" s="114" t="s">
        <v>110</v>
      </c>
      <c r="B89" s="141" t="str">
        <f>'Bieu so 48 (2022)'!B100</f>
        <v>Điều chỉnh quy hoạch chung xây dựng thị trấn Na Dương, huyện Lộc Bình, tỉnh Lạng Sơn </v>
      </c>
      <c r="C89" s="142">
        <f t="shared" si="3"/>
        <v>1300000000</v>
      </c>
      <c r="D89" s="145">
        <f>'Bieu so 48 (2022)'!C100</f>
        <v>1300000000</v>
      </c>
      <c r="E89" s="142"/>
      <c r="F89" s="143"/>
    </row>
    <row r="90" spans="1:6" s="94" customFormat="1" ht="42.75" customHeight="1">
      <c r="A90" s="114" t="s">
        <v>110</v>
      </c>
      <c r="B90" s="141" t="str">
        <f>'Bieu so 48 (2022)'!B101</f>
        <v>Điều chỉnh quy hoạch chung xây dựng thị trấn Văn Quan, huyện Văn Quan, tỉnh Lạng Sơn, tỷ lệ 1/5000</v>
      </c>
      <c r="C90" s="142">
        <f t="shared" si="3"/>
        <v>300000000</v>
      </c>
      <c r="D90" s="145">
        <f>'Bieu so 48 (2022)'!C101</f>
        <v>300000000</v>
      </c>
      <c r="E90" s="142"/>
      <c r="F90" s="143"/>
    </row>
    <row r="91" spans="1:6" s="97" customFormat="1" ht="34.5" customHeight="1">
      <c r="A91" s="124" t="s">
        <v>115</v>
      </c>
      <c r="B91" s="146" t="s">
        <v>116</v>
      </c>
      <c r="C91" s="147">
        <f>D91</f>
        <v>1040000000</v>
      </c>
      <c r="D91" s="173">
        <f>SUM(D92:D101)</f>
        <v>1040000000</v>
      </c>
      <c r="E91" s="147"/>
      <c r="F91" s="148"/>
    </row>
    <row r="92" spans="1:6" s="94" customFormat="1" ht="45" customHeight="1">
      <c r="A92" s="114" t="s">
        <v>110</v>
      </c>
      <c r="B92" s="141" t="str">
        <f>'Bieu so 48 (2022)'!B103</f>
        <v>Điều chỉnh cục bộ Quy hoạch chi tiết xây dựng Khu phi thuế quan giai đoạn I, thuộc khu KTCK Đồng Đăng-Lạng Sơn, tỷ lệ 1/500 </v>
      </c>
      <c r="C92" s="142">
        <f>D92</f>
        <v>56000000</v>
      </c>
      <c r="D92" s="145">
        <f>'Bieu so 48 (2022)'!C103</f>
        <v>56000000</v>
      </c>
      <c r="E92" s="142"/>
      <c r="F92" s="143"/>
    </row>
    <row r="93" spans="1:6" s="94" customFormat="1" ht="45" customHeight="1">
      <c r="A93" s="114" t="s">
        <v>110</v>
      </c>
      <c r="B93" s="141" t="str">
        <f>'Bieu so 48 (2022)'!B104</f>
        <v>Điều chỉnh cục bộ Quy hoạch chi tiết xây dựng tỷ lệ 1/500, phường Tam thanh, thành phố Lạng Sơn.</v>
      </c>
      <c r="C93" s="142">
        <f aca="true" t="shared" si="4" ref="C93:C101">D93</f>
        <v>20000000</v>
      </c>
      <c r="D93" s="145">
        <f>'Bieu so 48 (2022)'!C104</f>
        <v>20000000</v>
      </c>
      <c r="E93" s="142"/>
      <c r="F93" s="143"/>
    </row>
    <row r="94" spans="1:6" s="94" customFormat="1" ht="45" customHeight="1">
      <c r="A94" s="114" t="s">
        <v>110</v>
      </c>
      <c r="B94" s="141" t="str">
        <f>'Bieu so 48 (2022)'!B105</f>
        <v>Điều chỉnh cục bộ Quy hoạch chi tiết xây dựng Khu tái định cư và dân cư Nam thành phố Lạng Sơn, tỷ lệ 1/500 </v>
      </c>
      <c r="C94" s="142">
        <f t="shared" si="4"/>
        <v>51000000</v>
      </c>
      <c r="D94" s="145">
        <f>'Bieu so 48 (2022)'!C105</f>
        <v>51000000</v>
      </c>
      <c r="E94" s="142"/>
      <c r="F94" s="143"/>
    </row>
    <row r="95" spans="1:6" s="94" customFormat="1" ht="45" customHeight="1">
      <c r="A95" s="114" t="s">
        <v>110</v>
      </c>
      <c r="B95" s="141" t="str">
        <f>'Bieu so 48 (2022)'!B106</f>
        <v>Quy hoạch phân khu xây dựng Khu du lịch văn hóa tín ngưỡng Mẫu Sơn, tỷ lệ 1/2000; Quy mô khoảng 452,5ha;</v>
      </c>
      <c r="C95" s="142">
        <f t="shared" si="4"/>
        <v>150000000</v>
      </c>
      <c r="D95" s="145">
        <f>'Bieu so 48 (2022)'!C106</f>
        <v>150000000</v>
      </c>
      <c r="E95" s="142"/>
      <c r="F95" s="143"/>
    </row>
    <row r="96" spans="1:6" s="94" customFormat="1" ht="37.5" customHeight="1">
      <c r="A96" s="114" t="s">
        <v>110</v>
      </c>
      <c r="B96" s="141" t="str">
        <f>'Bieu so 48 (2022)'!B107</f>
        <v>Quy hoạch xây dựng vùng huyện Đình Lập, tỷ lệ 1/25.000</v>
      </c>
      <c r="C96" s="142">
        <f t="shared" si="4"/>
        <v>133000000</v>
      </c>
      <c r="D96" s="145">
        <f>'Bieu so 48 (2022)'!C107</f>
        <v>133000000</v>
      </c>
      <c r="E96" s="142"/>
      <c r="F96" s="143"/>
    </row>
    <row r="97" spans="1:6" s="94" customFormat="1" ht="37.5" customHeight="1">
      <c r="A97" s="114" t="s">
        <v>110</v>
      </c>
      <c r="B97" s="141" t="str">
        <f>'Bieu so 48 (2022)'!B108</f>
        <v>Quy hoạch xây dựng vùng huyện Lộc Bình, tỷ lệ 1/25.000</v>
      </c>
      <c r="C97" s="142">
        <f t="shared" si="4"/>
        <v>130000000</v>
      </c>
      <c r="D97" s="145">
        <f>'Bieu so 48 (2022)'!C108</f>
        <v>130000000</v>
      </c>
      <c r="E97" s="142"/>
      <c r="F97" s="143"/>
    </row>
    <row r="98" spans="1:6" s="94" customFormat="1" ht="39.75" customHeight="1">
      <c r="A98" s="114" t="s">
        <v>110</v>
      </c>
      <c r="B98" s="141" t="str">
        <f>'Bieu so 48 (2022)'!B109</f>
        <v>Quy hoạch xây dựng vùng huyện Hữu Lũng, tỷ lệ 1/25.000</v>
      </c>
      <c r="C98" s="142">
        <f t="shared" si="4"/>
        <v>130000000</v>
      </c>
      <c r="D98" s="145">
        <f>'Bieu so 48 (2022)'!C109</f>
        <v>130000000</v>
      </c>
      <c r="E98" s="142"/>
      <c r="F98" s="143"/>
    </row>
    <row r="99" spans="1:6" s="94" customFormat="1" ht="39.75" customHeight="1">
      <c r="A99" s="114" t="s">
        <v>110</v>
      </c>
      <c r="B99" s="141" t="str">
        <f>'Bieu so 48 (2022)'!B110</f>
        <v>Quy hoạch xây dựng vùng huyện Chi Lăng, tỷ lệ 1/25.000</v>
      </c>
      <c r="C99" s="142">
        <f t="shared" si="4"/>
        <v>120000000</v>
      </c>
      <c r="D99" s="145">
        <f>'Bieu so 48 (2022)'!C110</f>
        <v>120000000</v>
      </c>
      <c r="E99" s="142"/>
      <c r="F99" s="143"/>
    </row>
    <row r="100" spans="1:6" s="94" customFormat="1" ht="39.75" customHeight="1">
      <c r="A100" s="114" t="s">
        <v>110</v>
      </c>
      <c r="B100" s="141" t="str">
        <f>'Bieu so 48 (2022)'!B111</f>
        <v>Quy hoạch xây dựng vùng huyện Văn Lãng, tỷ lệ 1/25.000</v>
      </c>
      <c r="C100" s="142">
        <f t="shared" si="4"/>
        <v>120000000</v>
      </c>
      <c r="D100" s="145">
        <f>'Bieu so 48 (2022)'!C111</f>
        <v>120000000</v>
      </c>
      <c r="E100" s="142"/>
      <c r="F100" s="143"/>
    </row>
    <row r="101" spans="1:6" s="94" customFormat="1" ht="39.75" customHeight="1">
      <c r="A101" s="114" t="s">
        <v>110</v>
      </c>
      <c r="B101" s="141" t="str">
        <f>'Bieu so 48 (2022)'!B112</f>
        <v>Quy hoạch xây dựng vùng huyện Tràng Định, tỷ lệ 1/25.000</v>
      </c>
      <c r="C101" s="142">
        <f t="shared" si="4"/>
        <v>130000000</v>
      </c>
      <c r="D101" s="145">
        <f>'Bieu so 48 (2022)'!C112</f>
        <v>130000000</v>
      </c>
      <c r="E101" s="142"/>
      <c r="F101" s="143"/>
    </row>
    <row r="102" spans="1:6" s="90" customFormat="1" ht="39.75" customHeight="1">
      <c r="A102" s="149"/>
      <c r="B102" s="150" t="s">
        <v>40</v>
      </c>
      <c r="C102" s="151"/>
      <c r="D102" s="152" t="s">
        <v>145</v>
      </c>
      <c r="E102" s="152" t="s">
        <v>92</v>
      </c>
      <c r="F102" s="153" t="s">
        <v>91</v>
      </c>
    </row>
    <row r="103" spans="1:6" s="90" customFormat="1" ht="39.75" customHeight="1" thickBot="1">
      <c r="A103" s="154"/>
      <c r="B103" s="155" t="s">
        <v>39</v>
      </c>
      <c r="C103" s="156"/>
      <c r="D103" s="157">
        <v>2411</v>
      </c>
      <c r="E103" s="157">
        <v>2411</v>
      </c>
      <c r="F103" s="158">
        <v>2411</v>
      </c>
    </row>
    <row r="104" ht="16.5" thickTop="1"/>
  </sheetData>
  <sheetProtection/>
  <mergeCells count="4">
    <mergeCell ref="E6:F6"/>
    <mergeCell ref="E3:F3"/>
    <mergeCell ref="A4:F4"/>
    <mergeCell ref="A5:F5"/>
  </mergeCells>
  <printOptions/>
  <pageMargins left="0.5" right="0.5" top="0.55" bottom="0.55" header="0.16" footer="0.3"/>
  <pageSetup horizontalDpi="600" verticalDpi="600" orientation="landscape" paperSize="9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I99"/>
  <sheetViews>
    <sheetView zoomScalePageLayoutView="0" workbookViewId="0" topLeftCell="A80">
      <selection activeCell="C85" sqref="C85:D85"/>
    </sheetView>
  </sheetViews>
  <sheetFormatPr defaultColWidth="9.00390625" defaultRowHeight="15.75"/>
  <cols>
    <col min="1" max="1" width="5.00390625" style="7" customWidth="1"/>
    <col min="2" max="2" width="61.375" style="7" customWidth="1"/>
    <col min="3" max="6" width="14.625" style="7" customWidth="1"/>
    <col min="7" max="7" width="5.625" style="0" customWidth="1"/>
    <col min="8" max="8" width="14.75390625" style="0" customWidth="1"/>
    <col min="9" max="9" width="11.625" style="0" customWidth="1"/>
  </cols>
  <sheetData>
    <row r="3" spans="3:6" ht="15.75">
      <c r="C3" s="8"/>
      <c r="D3" s="8"/>
      <c r="E3" s="242" t="s">
        <v>41</v>
      </c>
      <c r="F3" s="242"/>
    </row>
    <row r="4" spans="1:6" ht="20.25" customHeight="1">
      <c r="A4" s="243" t="s">
        <v>35</v>
      </c>
      <c r="B4" s="243"/>
      <c r="C4" s="243"/>
      <c r="D4" s="243"/>
      <c r="E4" s="243"/>
      <c r="F4" s="243"/>
    </row>
    <row r="5" spans="1:6" ht="26.25" customHeight="1">
      <c r="A5" s="235" t="s">
        <v>94</v>
      </c>
      <c r="B5" s="235"/>
      <c r="C5" s="235"/>
      <c r="D5" s="235"/>
      <c r="E5" s="235"/>
      <c r="F5" s="235"/>
    </row>
    <row r="6" spans="3:6" ht="15.75">
      <c r="C6" s="8"/>
      <c r="D6" s="8"/>
      <c r="E6" s="241" t="s">
        <v>6</v>
      </c>
      <c r="F6" s="241"/>
    </row>
    <row r="7" spans="1:6" ht="72.75" customHeight="1">
      <c r="A7" s="9" t="s">
        <v>7</v>
      </c>
      <c r="B7" s="9" t="s">
        <v>0</v>
      </c>
      <c r="C7" s="9" t="s">
        <v>1</v>
      </c>
      <c r="D7" s="9" t="s">
        <v>90</v>
      </c>
      <c r="E7" s="9" t="s">
        <v>56</v>
      </c>
      <c r="F7" s="9" t="s">
        <v>93</v>
      </c>
    </row>
    <row r="8" spans="1:6" ht="26.25" customHeight="1">
      <c r="A8" s="9" t="s">
        <v>21</v>
      </c>
      <c r="B8" s="9" t="s">
        <v>28</v>
      </c>
      <c r="C8" s="22">
        <f>C9+C32</f>
        <v>9665000000</v>
      </c>
      <c r="D8" s="22">
        <f>D9+D32</f>
        <v>600000000</v>
      </c>
      <c r="E8" s="22">
        <f>E9+E32</f>
        <v>4700000000</v>
      </c>
      <c r="F8" s="22">
        <f>F9+F32</f>
        <v>4365000000</v>
      </c>
    </row>
    <row r="9" spans="1:6" ht="24" customHeight="1">
      <c r="A9" s="9" t="s">
        <v>8</v>
      </c>
      <c r="B9" s="23" t="s">
        <v>17</v>
      </c>
      <c r="C9" s="24">
        <f>C10</f>
        <v>600000000</v>
      </c>
      <c r="D9" s="24">
        <f>D10</f>
        <v>600000000</v>
      </c>
      <c r="E9" s="24">
        <f>E10</f>
        <v>0</v>
      </c>
      <c r="F9" s="24">
        <f>F10</f>
        <v>0</v>
      </c>
    </row>
    <row r="10" spans="1:6" ht="24" customHeight="1">
      <c r="A10" s="25">
        <v>1</v>
      </c>
      <c r="B10" s="26" t="s">
        <v>9</v>
      </c>
      <c r="C10" s="27">
        <f>C11+C16</f>
        <v>600000000</v>
      </c>
      <c r="D10" s="27">
        <f>D11+D16</f>
        <v>600000000</v>
      </c>
      <c r="E10" s="27">
        <f>E11+E16</f>
        <v>0</v>
      </c>
      <c r="F10" s="27">
        <f>F11+F16</f>
        <v>0</v>
      </c>
    </row>
    <row r="11" spans="1:6" ht="24" customHeight="1">
      <c r="A11" s="43" t="s">
        <v>10</v>
      </c>
      <c r="B11" s="44" t="s">
        <v>26</v>
      </c>
      <c r="C11" s="45">
        <f>SUM(C12:C15)</f>
        <v>45000000</v>
      </c>
      <c r="D11" s="45">
        <v>45000000</v>
      </c>
      <c r="E11" s="45"/>
      <c r="F11" s="45"/>
    </row>
    <row r="12" spans="1:6" ht="24" customHeight="1">
      <c r="A12" s="31"/>
      <c r="B12" s="18" t="s">
        <v>42</v>
      </c>
      <c r="C12" s="32">
        <v>2000000</v>
      </c>
      <c r="D12" s="32">
        <v>2000000</v>
      </c>
      <c r="E12" s="32"/>
      <c r="F12" s="32"/>
    </row>
    <row r="13" spans="1:6" ht="24" customHeight="1">
      <c r="A13" s="31"/>
      <c r="B13" s="18" t="s">
        <v>43</v>
      </c>
      <c r="C13" s="32">
        <v>20000000</v>
      </c>
      <c r="D13" s="32">
        <v>20000000</v>
      </c>
      <c r="E13" s="32"/>
      <c r="F13" s="32"/>
    </row>
    <row r="14" spans="1:6" ht="24" customHeight="1">
      <c r="A14" s="31"/>
      <c r="B14" s="18" t="s">
        <v>44</v>
      </c>
      <c r="C14" s="32">
        <v>20000000</v>
      </c>
      <c r="D14" s="32">
        <v>20000000</v>
      </c>
      <c r="E14" s="32"/>
      <c r="F14" s="32"/>
    </row>
    <row r="15" spans="1:6" ht="24" customHeight="1">
      <c r="A15" s="43"/>
      <c r="B15" s="18" t="s">
        <v>49</v>
      </c>
      <c r="C15" s="46">
        <v>3000000</v>
      </c>
      <c r="D15" s="46">
        <v>3000000</v>
      </c>
      <c r="E15" s="46"/>
      <c r="F15" s="46"/>
    </row>
    <row r="16" spans="1:6" ht="24" customHeight="1">
      <c r="A16" s="43" t="s">
        <v>11</v>
      </c>
      <c r="B16" s="44" t="s">
        <v>27</v>
      </c>
      <c r="C16" s="46">
        <f>C17+C18</f>
        <v>555000000</v>
      </c>
      <c r="D16" s="46">
        <v>555000000</v>
      </c>
      <c r="E16" s="46"/>
      <c r="F16" s="46"/>
    </row>
    <row r="17" spans="1:6" ht="24" customHeight="1">
      <c r="A17" s="43"/>
      <c r="B17" s="18" t="s">
        <v>45</v>
      </c>
      <c r="C17" s="46">
        <v>425000000</v>
      </c>
      <c r="D17" s="46">
        <v>425000000</v>
      </c>
      <c r="E17" s="46"/>
      <c r="F17" s="46"/>
    </row>
    <row r="18" spans="1:6" ht="24" customHeight="1">
      <c r="A18" s="43"/>
      <c r="B18" s="18" t="s">
        <v>46</v>
      </c>
      <c r="C18" s="46">
        <v>130000000</v>
      </c>
      <c r="D18" s="46">
        <v>130000000</v>
      </c>
      <c r="E18" s="46"/>
      <c r="F18" s="46"/>
    </row>
    <row r="19" spans="1:6" s="2" customFormat="1" ht="24" customHeight="1">
      <c r="A19" s="25">
        <v>2</v>
      </c>
      <c r="B19" s="26" t="s">
        <v>67</v>
      </c>
      <c r="C19" s="36">
        <f>C20</f>
        <v>499500000</v>
      </c>
      <c r="D19" s="36">
        <f>D20</f>
        <v>499500000</v>
      </c>
      <c r="E19" s="36">
        <f>E20</f>
        <v>0</v>
      </c>
      <c r="F19" s="36">
        <f>F20</f>
        <v>0</v>
      </c>
    </row>
    <row r="20" spans="1:6" ht="24" customHeight="1">
      <c r="A20" s="43"/>
      <c r="B20" s="44" t="s">
        <v>68</v>
      </c>
      <c r="C20" s="46">
        <f>C21+C22</f>
        <v>499500000</v>
      </c>
      <c r="D20" s="46">
        <v>499500000</v>
      </c>
      <c r="E20" s="46"/>
      <c r="F20" s="46"/>
    </row>
    <row r="21" spans="1:6" ht="24" customHeight="1">
      <c r="A21" s="43"/>
      <c r="B21" s="18" t="s">
        <v>47</v>
      </c>
      <c r="C21" s="46">
        <f>C17*90%</f>
        <v>382500000</v>
      </c>
      <c r="D21" s="46">
        <v>382500000</v>
      </c>
      <c r="E21" s="46"/>
      <c r="F21" s="46"/>
    </row>
    <row r="22" spans="1:6" ht="24" customHeight="1">
      <c r="A22" s="43"/>
      <c r="B22" s="18" t="s">
        <v>48</v>
      </c>
      <c r="C22" s="46">
        <f>C18*90%</f>
        <v>117000000</v>
      </c>
      <c r="D22" s="46">
        <v>117000000</v>
      </c>
      <c r="E22" s="46"/>
      <c r="F22" s="46"/>
    </row>
    <row r="23" spans="1:6" ht="24" customHeight="1">
      <c r="A23" s="25">
        <v>3</v>
      </c>
      <c r="B23" s="26" t="s">
        <v>13</v>
      </c>
      <c r="C23" s="36">
        <f>C24+C29</f>
        <v>100500000</v>
      </c>
      <c r="D23" s="36">
        <f>D24+D29</f>
        <v>100500000</v>
      </c>
      <c r="E23" s="36">
        <f>E24+E29</f>
        <v>0</v>
      </c>
      <c r="F23" s="36">
        <f>F24+F29</f>
        <v>0</v>
      </c>
    </row>
    <row r="24" spans="1:6" ht="24" customHeight="1">
      <c r="A24" s="31" t="s">
        <v>14</v>
      </c>
      <c r="B24" s="18" t="s">
        <v>26</v>
      </c>
      <c r="C24" s="19">
        <f>SUM(C25:C28)</f>
        <v>45000000</v>
      </c>
      <c r="D24" s="19">
        <v>45000000</v>
      </c>
      <c r="E24" s="19"/>
      <c r="F24" s="19"/>
    </row>
    <row r="25" spans="1:6" ht="24" customHeight="1">
      <c r="A25" s="43"/>
      <c r="B25" s="18" t="s">
        <v>50</v>
      </c>
      <c r="C25" s="32">
        <v>2000000</v>
      </c>
      <c r="D25" s="32">
        <v>2000000</v>
      </c>
      <c r="E25" s="32"/>
      <c r="F25" s="32"/>
    </row>
    <row r="26" spans="1:6" ht="24" customHeight="1">
      <c r="A26" s="43"/>
      <c r="B26" s="18" t="s">
        <v>51</v>
      </c>
      <c r="C26" s="32">
        <v>20000000</v>
      </c>
      <c r="D26" s="32">
        <v>20000000</v>
      </c>
      <c r="E26" s="32"/>
      <c r="F26" s="32"/>
    </row>
    <row r="27" spans="1:6" ht="24" customHeight="1">
      <c r="A27" s="43"/>
      <c r="B27" s="18" t="s">
        <v>52</v>
      </c>
      <c r="C27" s="32">
        <v>20000000</v>
      </c>
      <c r="D27" s="32">
        <v>20000000</v>
      </c>
      <c r="E27" s="32"/>
      <c r="F27" s="32"/>
    </row>
    <row r="28" spans="1:6" ht="24" customHeight="1">
      <c r="A28" s="43"/>
      <c r="B28" s="18" t="s">
        <v>53</v>
      </c>
      <c r="C28" s="46">
        <v>3000000</v>
      </c>
      <c r="D28" s="46">
        <v>3000000</v>
      </c>
      <c r="E28" s="46"/>
      <c r="F28" s="46"/>
    </row>
    <row r="29" spans="1:6" ht="24" customHeight="1">
      <c r="A29" s="31" t="s">
        <v>15</v>
      </c>
      <c r="B29" s="18" t="s">
        <v>27</v>
      </c>
      <c r="C29" s="32">
        <f>C30+C31</f>
        <v>55500000</v>
      </c>
      <c r="D29" s="32">
        <v>55500000</v>
      </c>
      <c r="E29" s="32"/>
      <c r="F29" s="32"/>
    </row>
    <row r="30" spans="1:6" ht="24" customHeight="1">
      <c r="A30" s="31"/>
      <c r="B30" s="18" t="s">
        <v>54</v>
      </c>
      <c r="C30" s="32">
        <f>C17*10%</f>
        <v>42500000</v>
      </c>
      <c r="D30" s="32">
        <v>42500000</v>
      </c>
      <c r="E30" s="32"/>
      <c r="F30" s="32"/>
    </row>
    <row r="31" spans="1:6" ht="24" customHeight="1">
      <c r="A31" s="31"/>
      <c r="B31" s="18" t="s">
        <v>55</v>
      </c>
      <c r="C31" s="32">
        <f>C18*10%</f>
        <v>13000000</v>
      </c>
      <c r="D31" s="32">
        <v>13000000</v>
      </c>
      <c r="E31" s="32"/>
      <c r="F31" s="32"/>
    </row>
    <row r="32" spans="1:6" ht="39.75" customHeight="1">
      <c r="A32" s="9" t="s">
        <v>16</v>
      </c>
      <c r="B32" s="23" t="s">
        <v>18</v>
      </c>
      <c r="C32" s="38">
        <f>C33</f>
        <v>9065000000</v>
      </c>
      <c r="D32" s="38">
        <f>D33</f>
        <v>0</v>
      </c>
      <c r="E32" s="38">
        <f>E33</f>
        <v>4700000000</v>
      </c>
      <c r="F32" s="38">
        <f>F33</f>
        <v>4365000000</v>
      </c>
    </row>
    <row r="33" spans="1:6" ht="24" customHeight="1">
      <c r="A33" s="25">
        <v>1</v>
      </c>
      <c r="B33" s="26" t="s">
        <v>70</v>
      </c>
      <c r="C33" s="36">
        <f>C34+C38</f>
        <v>9065000000</v>
      </c>
      <c r="D33" s="36">
        <f>D34+D38</f>
        <v>0</v>
      </c>
      <c r="E33" s="36">
        <f>E34+E38</f>
        <v>4700000000</v>
      </c>
      <c r="F33" s="36">
        <f>F34+F38</f>
        <v>4365000000</v>
      </c>
    </row>
    <row r="34" spans="1:6" ht="24" customHeight="1">
      <c r="A34" s="25" t="s">
        <v>10</v>
      </c>
      <c r="B34" s="26" t="s">
        <v>56</v>
      </c>
      <c r="C34" s="36">
        <f>SUM(C35:C37)</f>
        <v>4700000000</v>
      </c>
      <c r="D34" s="36">
        <f>SUM(D35:D37)</f>
        <v>0</v>
      </c>
      <c r="E34" s="36">
        <f>SUM(E35:E37)</f>
        <v>4700000000</v>
      </c>
      <c r="F34" s="36">
        <f>SUM(F35:F37)</f>
        <v>0</v>
      </c>
    </row>
    <row r="35" spans="1:6" ht="24" customHeight="1">
      <c r="A35" s="31"/>
      <c r="B35" s="18" t="s">
        <v>57</v>
      </c>
      <c r="C35" s="19">
        <v>100000000</v>
      </c>
      <c r="D35" s="19"/>
      <c r="E35" s="19">
        <v>100000000</v>
      </c>
      <c r="F35" s="19"/>
    </row>
    <row r="36" spans="1:6" ht="24" customHeight="1">
      <c r="A36" s="31"/>
      <c r="B36" s="18" t="s">
        <v>58</v>
      </c>
      <c r="C36" s="19">
        <v>3500000000</v>
      </c>
      <c r="D36" s="19"/>
      <c r="E36" s="19">
        <v>3500000000</v>
      </c>
      <c r="F36" s="19"/>
    </row>
    <row r="37" spans="1:6" ht="24" customHeight="1">
      <c r="A37" s="31"/>
      <c r="B37" s="18" t="s">
        <v>59</v>
      </c>
      <c r="C37" s="19">
        <v>1100000000</v>
      </c>
      <c r="D37" s="19"/>
      <c r="E37" s="19">
        <v>1100000000</v>
      </c>
      <c r="F37" s="19"/>
    </row>
    <row r="38" spans="1:6" s="3" customFormat="1" ht="24" customHeight="1">
      <c r="A38" s="25" t="s">
        <v>11</v>
      </c>
      <c r="B38" s="26" t="s">
        <v>60</v>
      </c>
      <c r="C38" s="36">
        <f>SUM(C39:C44)</f>
        <v>4365000000</v>
      </c>
      <c r="D38" s="36">
        <f>SUM(D39:D44)</f>
        <v>0</v>
      </c>
      <c r="E38" s="36">
        <f>SUM(E39:E44)</f>
        <v>0</v>
      </c>
      <c r="F38" s="36">
        <f>SUM(F39:F44)</f>
        <v>4365000000</v>
      </c>
    </row>
    <row r="39" spans="1:6" ht="24" customHeight="1">
      <c r="A39" s="31"/>
      <c r="B39" s="18" t="s">
        <v>61</v>
      </c>
      <c r="C39" s="46">
        <v>75740000</v>
      </c>
      <c r="D39" s="46"/>
      <c r="E39" s="46"/>
      <c r="F39" s="46">
        <v>75740000</v>
      </c>
    </row>
    <row r="40" spans="1:6" ht="24" customHeight="1">
      <c r="A40" s="31"/>
      <c r="B40" s="18" t="s">
        <v>62</v>
      </c>
      <c r="C40" s="46">
        <v>3344760000</v>
      </c>
      <c r="D40" s="46"/>
      <c r="E40" s="46"/>
      <c r="F40" s="46">
        <v>3344760000</v>
      </c>
    </row>
    <row r="41" spans="1:6" ht="24" customHeight="1">
      <c r="A41" s="31"/>
      <c r="B41" s="18" t="s">
        <v>63</v>
      </c>
      <c r="C41" s="46">
        <v>421220000</v>
      </c>
      <c r="D41" s="46"/>
      <c r="E41" s="46"/>
      <c r="F41" s="46">
        <v>421220000</v>
      </c>
    </row>
    <row r="42" spans="1:6" ht="24" customHeight="1">
      <c r="A42" s="31"/>
      <c r="B42" s="18" t="s">
        <v>64</v>
      </c>
      <c r="C42" s="46">
        <v>364180000</v>
      </c>
      <c r="D42" s="46"/>
      <c r="E42" s="46"/>
      <c r="F42" s="46">
        <v>364180000</v>
      </c>
    </row>
    <row r="43" spans="1:6" ht="24" customHeight="1">
      <c r="A43" s="31"/>
      <c r="B43" s="18" t="s">
        <v>65</v>
      </c>
      <c r="C43" s="46">
        <v>153860000</v>
      </c>
      <c r="D43" s="46"/>
      <c r="E43" s="46"/>
      <c r="F43" s="46">
        <v>153860000</v>
      </c>
    </row>
    <row r="44" spans="1:6" ht="24" customHeight="1">
      <c r="A44" s="31"/>
      <c r="B44" s="18" t="s">
        <v>66</v>
      </c>
      <c r="C44" s="46">
        <v>5240000</v>
      </c>
      <c r="D44" s="46"/>
      <c r="E44" s="46"/>
      <c r="F44" s="46">
        <v>5240000</v>
      </c>
    </row>
    <row r="45" spans="1:6" ht="24" customHeight="1">
      <c r="A45" s="25">
        <v>2</v>
      </c>
      <c r="B45" s="26" t="s">
        <v>69</v>
      </c>
      <c r="C45" s="36">
        <f>C46+C50</f>
        <v>8198000000</v>
      </c>
      <c r="D45" s="36">
        <f>D46+D50</f>
        <v>0</v>
      </c>
      <c r="E45" s="36">
        <f>E46+E50</f>
        <v>4230000000</v>
      </c>
      <c r="F45" s="36">
        <f>F46+F50</f>
        <v>3968000000</v>
      </c>
    </row>
    <row r="46" spans="1:6" s="2" customFormat="1" ht="24" customHeight="1">
      <c r="A46" s="25" t="s">
        <v>12</v>
      </c>
      <c r="B46" s="26" t="s">
        <v>56</v>
      </c>
      <c r="C46" s="36">
        <f>SUM(C47:C49)</f>
        <v>4230000000</v>
      </c>
      <c r="D46" s="36">
        <f>SUM(D47:D49)</f>
        <v>0</v>
      </c>
      <c r="E46" s="36">
        <f>SUM(E47:E49)</f>
        <v>4230000000</v>
      </c>
      <c r="F46" s="36">
        <f>SUM(F47:F49)</f>
        <v>0</v>
      </c>
    </row>
    <row r="47" spans="1:6" ht="24" customHeight="1">
      <c r="A47" s="43"/>
      <c r="B47" s="18" t="s">
        <v>57</v>
      </c>
      <c r="C47" s="19">
        <f>100000000*90%</f>
        <v>90000000</v>
      </c>
      <c r="D47" s="19"/>
      <c r="E47" s="19">
        <v>90000000</v>
      </c>
      <c r="F47" s="19"/>
    </row>
    <row r="48" spans="1:6" ht="24" customHeight="1">
      <c r="A48" s="43"/>
      <c r="B48" s="18" t="s">
        <v>58</v>
      </c>
      <c r="C48" s="19">
        <f>3500000000*90%</f>
        <v>3150000000</v>
      </c>
      <c r="D48" s="19"/>
      <c r="E48" s="19">
        <v>3150000000</v>
      </c>
      <c r="F48" s="19"/>
    </row>
    <row r="49" spans="1:6" ht="24" customHeight="1">
      <c r="A49" s="43"/>
      <c r="B49" s="18" t="s">
        <v>59</v>
      </c>
      <c r="C49" s="19">
        <f>1100000000*90%</f>
        <v>990000000</v>
      </c>
      <c r="D49" s="19"/>
      <c r="E49" s="19">
        <v>990000000</v>
      </c>
      <c r="F49" s="19"/>
    </row>
    <row r="50" spans="1:6" ht="24" customHeight="1">
      <c r="A50" s="25" t="s">
        <v>19</v>
      </c>
      <c r="B50" s="26" t="s">
        <v>60</v>
      </c>
      <c r="C50" s="36">
        <f>SUM(C51:C56)</f>
        <v>3968000000</v>
      </c>
      <c r="D50" s="36">
        <f>SUM(D51:D56)</f>
        <v>0</v>
      </c>
      <c r="E50" s="36">
        <f>SUM(E51:E56)</f>
        <v>0</v>
      </c>
      <c r="F50" s="36">
        <f>SUM(F51:F56)</f>
        <v>3968000000</v>
      </c>
    </row>
    <row r="51" spans="1:6" ht="24" customHeight="1">
      <c r="A51" s="31"/>
      <c r="B51" s="18" t="s">
        <v>61</v>
      </c>
      <c r="C51" s="19">
        <v>68850000</v>
      </c>
      <c r="D51" s="19"/>
      <c r="E51" s="19"/>
      <c r="F51" s="19">
        <v>68850000</v>
      </c>
    </row>
    <row r="52" spans="1:6" ht="24" customHeight="1">
      <c r="A52" s="31"/>
      <c r="B52" s="18" t="s">
        <v>62</v>
      </c>
      <c r="C52" s="19">
        <v>3040690000</v>
      </c>
      <c r="D52" s="19"/>
      <c r="E52" s="19"/>
      <c r="F52" s="19">
        <v>3040690000</v>
      </c>
    </row>
    <row r="53" spans="1:6" ht="24" customHeight="1">
      <c r="A53" s="31"/>
      <c r="B53" s="18" t="s">
        <v>63</v>
      </c>
      <c r="C53" s="19">
        <v>382930000</v>
      </c>
      <c r="D53" s="19"/>
      <c r="E53" s="19"/>
      <c r="F53" s="19">
        <v>382930000</v>
      </c>
    </row>
    <row r="54" spans="1:6" ht="24" customHeight="1">
      <c r="A54" s="31"/>
      <c r="B54" s="18" t="s">
        <v>64</v>
      </c>
      <c r="C54" s="19">
        <v>331080000</v>
      </c>
      <c r="D54" s="19"/>
      <c r="E54" s="19"/>
      <c r="F54" s="19">
        <v>331080000</v>
      </c>
    </row>
    <row r="55" spans="1:6" ht="24" customHeight="1">
      <c r="A55" s="31"/>
      <c r="B55" s="18" t="s">
        <v>65</v>
      </c>
      <c r="C55" s="19">
        <v>139210000</v>
      </c>
      <c r="D55" s="19"/>
      <c r="E55" s="19"/>
      <c r="F55" s="19">
        <v>139210000</v>
      </c>
    </row>
    <row r="56" spans="1:6" ht="24" customHeight="1">
      <c r="A56" s="31"/>
      <c r="B56" s="18" t="s">
        <v>66</v>
      </c>
      <c r="C56" s="19">
        <f>C44</f>
        <v>5240000</v>
      </c>
      <c r="D56" s="19"/>
      <c r="E56" s="19"/>
      <c r="F56" s="19">
        <v>5240000</v>
      </c>
    </row>
    <row r="57" spans="1:6" ht="24" customHeight="1">
      <c r="A57" s="9">
        <v>3</v>
      </c>
      <c r="B57" s="26" t="s">
        <v>71</v>
      </c>
      <c r="C57" s="36">
        <f>C58+C62</f>
        <v>867000000</v>
      </c>
      <c r="D57" s="36"/>
      <c r="E57" s="36"/>
      <c r="F57" s="36"/>
    </row>
    <row r="58" spans="1:6" ht="24" customHeight="1">
      <c r="A58" s="25" t="s">
        <v>14</v>
      </c>
      <c r="B58" s="26" t="s">
        <v>56</v>
      </c>
      <c r="C58" s="36">
        <f>SUM(C59:C61)</f>
        <v>470000000</v>
      </c>
      <c r="D58" s="36">
        <f>SUM(D59:D61)</f>
        <v>0</v>
      </c>
      <c r="E58" s="36">
        <f>SUM(E59:E61)</f>
        <v>470000000</v>
      </c>
      <c r="F58" s="36">
        <f>SUM(F59:F61)</f>
        <v>0</v>
      </c>
    </row>
    <row r="59" spans="1:6" ht="24" customHeight="1">
      <c r="A59" s="43"/>
      <c r="B59" s="18" t="s">
        <v>57</v>
      </c>
      <c r="C59" s="19">
        <f>C35-C47</f>
        <v>10000000</v>
      </c>
      <c r="D59" s="19"/>
      <c r="E59" s="19">
        <v>10000000</v>
      </c>
      <c r="F59" s="19"/>
    </row>
    <row r="60" spans="1:6" ht="24" customHeight="1">
      <c r="A60" s="43"/>
      <c r="B60" s="18" t="s">
        <v>58</v>
      </c>
      <c r="C60" s="19">
        <f>C36-C48</f>
        <v>350000000</v>
      </c>
      <c r="D60" s="19"/>
      <c r="E60" s="19">
        <v>350000000</v>
      </c>
      <c r="F60" s="19"/>
    </row>
    <row r="61" spans="1:6" ht="24" customHeight="1">
      <c r="A61" s="43"/>
      <c r="B61" s="18" t="s">
        <v>59</v>
      </c>
      <c r="C61" s="19">
        <f>C37-C49</f>
        <v>110000000</v>
      </c>
      <c r="D61" s="19"/>
      <c r="E61" s="19">
        <v>110000000</v>
      </c>
      <c r="F61" s="19"/>
    </row>
    <row r="62" spans="1:6" ht="24" customHeight="1">
      <c r="A62" s="25" t="s">
        <v>15</v>
      </c>
      <c r="B62" s="26" t="s">
        <v>60</v>
      </c>
      <c r="C62" s="36">
        <f>SUM(C63:C68)</f>
        <v>397000000</v>
      </c>
      <c r="D62" s="36"/>
      <c r="E62" s="36"/>
      <c r="F62" s="36">
        <v>397000000</v>
      </c>
    </row>
    <row r="63" spans="1:6" ht="24" customHeight="1">
      <c r="A63" s="9"/>
      <c r="B63" s="18" t="s">
        <v>61</v>
      </c>
      <c r="C63" s="19">
        <f>C39-C51</f>
        <v>6890000</v>
      </c>
      <c r="D63" s="19"/>
      <c r="E63" s="19"/>
      <c r="F63" s="19">
        <v>6890000</v>
      </c>
    </row>
    <row r="64" spans="1:6" ht="24" customHeight="1">
      <c r="A64" s="9"/>
      <c r="B64" s="18" t="s">
        <v>62</v>
      </c>
      <c r="C64" s="19">
        <f>C40-C52</f>
        <v>304070000</v>
      </c>
      <c r="D64" s="19"/>
      <c r="E64" s="19"/>
      <c r="F64" s="19">
        <v>304070000</v>
      </c>
    </row>
    <row r="65" spans="1:6" ht="24" customHeight="1">
      <c r="A65" s="9"/>
      <c r="B65" s="18" t="s">
        <v>63</v>
      </c>
      <c r="C65" s="19">
        <f>C41-C53</f>
        <v>38290000</v>
      </c>
      <c r="D65" s="19"/>
      <c r="E65" s="19"/>
      <c r="F65" s="19">
        <v>38290000</v>
      </c>
    </row>
    <row r="66" spans="1:6" ht="24" customHeight="1">
      <c r="A66" s="9"/>
      <c r="B66" s="18" t="s">
        <v>64</v>
      </c>
      <c r="C66" s="19">
        <f>C42-C54</f>
        <v>33100000</v>
      </c>
      <c r="D66" s="19"/>
      <c r="E66" s="19"/>
      <c r="F66" s="19">
        <v>33100000</v>
      </c>
    </row>
    <row r="67" spans="1:6" ht="24" customHeight="1">
      <c r="A67" s="43"/>
      <c r="B67" s="18" t="s">
        <v>65</v>
      </c>
      <c r="C67" s="19">
        <f>C43-C55</f>
        <v>14650000</v>
      </c>
      <c r="D67" s="19"/>
      <c r="E67" s="19"/>
      <c r="F67" s="19">
        <v>14650000</v>
      </c>
    </row>
    <row r="68" spans="1:6" ht="24" customHeight="1">
      <c r="A68" s="43"/>
      <c r="B68" s="18" t="s">
        <v>66</v>
      </c>
      <c r="C68" s="19">
        <v>0</v>
      </c>
      <c r="D68" s="19">
        <v>0</v>
      </c>
      <c r="E68" s="19"/>
      <c r="F68" s="19">
        <v>0</v>
      </c>
    </row>
    <row r="69" spans="1:8" ht="39.75" customHeight="1">
      <c r="A69" s="9" t="s">
        <v>22</v>
      </c>
      <c r="B69" s="23" t="s">
        <v>38</v>
      </c>
      <c r="C69" s="38">
        <f>C70+C85</f>
        <v>15285900000</v>
      </c>
      <c r="D69" s="38">
        <f>D70+D85</f>
        <v>15285900000</v>
      </c>
      <c r="E69" s="38">
        <f>E70+E85</f>
        <v>0</v>
      </c>
      <c r="F69" s="38">
        <f>F70+F85</f>
        <v>0</v>
      </c>
      <c r="H69">
        <v>90000000</v>
      </c>
    </row>
    <row r="70" spans="1:8" ht="30" customHeight="1">
      <c r="A70" s="9" t="s">
        <v>8</v>
      </c>
      <c r="B70" s="23" t="s">
        <v>96</v>
      </c>
      <c r="C70" s="38">
        <f>C71+C75</f>
        <v>5633900000</v>
      </c>
      <c r="D70" s="38">
        <v>5633900000</v>
      </c>
      <c r="E70" s="38"/>
      <c r="F70" s="38"/>
      <c r="H70" s="6">
        <f>C69-H69</f>
        <v>15195900000</v>
      </c>
    </row>
    <row r="71" spans="1:9" ht="39.75" customHeight="1">
      <c r="A71" s="25">
        <v>1</v>
      </c>
      <c r="B71" s="26" t="s">
        <v>88</v>
      </c>
      <c r="C71" s="38">
        <f>5076700000</f>
        <v>5076700000</v>
      </c>
      <c r="D71" s="38">
        <v>5076700000</v>
      </c>
      <c r="E71" s="38"/>
      <c r="F71" s="38"/>
      <c r="H71" s="5">
        <f>5346200000+238600000-66000000</f>
        <v>5518800000</v>
      </c>
      <c r="I71" s="5"/>
    </row>
    <row r="72" spans="1:8" ht="24" customHeight="1">
      <c r="A72" s="43"/>
      <c r="B72" s="44" t="s">
        <v>25</v>
      </c>
      <c r="C72" s="46">
        <f>C73+C74</f>
        <v>126800000</v>
      </c>
      <c r="D72" s="46">
        <v>126800000</v>
      </c>
      <c r="E72" s="46"/>
      <c r="F72" s="46"/>
      <c r="H72" s="5">
        <f>5107500000+204200000-145000000-90000000</f>
        <v>5076700000</v>
      </c>
    </row>
    <row r="73" spans="1:6" ht="24" customHeight="1">
      <c r="A73" s="43"/>
      <c r="B73" s="18" t="s">
        <v>23</v>
      </c>
      <c r="C73" s="19">
        <v>126800000</v>
      </c>
      <c r="D73" s="19">
        <v>126800000</v>
      </c>
      <c r="E73" s="19"/>
      <c r="F73" s="19"/>
    </row>
    <row r="74" spans="1:6" ht="24" customHeight="1" hidden="1">
      <c r="A74" s="43"/>
      <c r="B74" s="18" t="s">
        <v>24</v>
      </c>
      <c r="C74" s="19"/>
      <c r="D74" s="19"/>
      <c r="E74" s="19"/>
      <c r="F74" s="19"/>
    </row>
    <row r="75" spans="1:8" ht="39.75" customHeight="1">
      <c r="A75" s="25">
        <v>2</v>
      </c>
      <c r="B75" s="26" t="s">
        <v>95</v>
      </c>
      <c r="C75" s="36">
        <f>SUM(C76:C84)</f>
        <v>557200000</v>
      </c>
      <c r="D75" s="36">
        <v>557200000</v>
      </c>
      <c r="E75" s="36"/>
      <c r="F75" s="36"/>
      <c r="H75" s="5">
        <v>761400000</v>
      </c>
    </row>
    <row r="76" spans="1:8" ht="24" customHeight="1">
      <c r="A76" s="43" t="s">
        <v>12</v>
      </c>
      <c r="B76" s="44" t="s">
        <v>2</v>
      </c>
      <c r="C76" s="46">
        <v>63200000</v>
      </c>
      <c r="D76" s="46">
        <v>63200000</v>
      </c>
      <c r="E76" s="46"/>
      <c r="F76" s="46"/>
      <c r="H76" s="5">
        <v>204200000</v>
      </c>
    </row>
    <row r="77" spans="1:8" ht="24" customHeight="1">
      <c r="A77" s="43" t="s">
        <v>19</v>
      </c>
      <c r="B77" s="44" t="s">
        <v>3</v>
      </c>
      <c r="C77" s="46">
        <v>35000000</v>
      </c>
      <c r="D77" s="46">
        <v>35000000</v>
      </c>
      <c r="E77" s="46"/>
      <c r="F77" s="46"/>
      <c r="H77" s="5">
        <f>H75-H76</f>
        <v>557200000</v>
      </c>
    </row>
    <row r="78" spans="1:6" ht="24" customHeight="1">
      <c r="A78" s="43" t="s">
        <v>20</v>
      </c>
      <c r="B78" s="44" t="s">
        <v>5</v>
      </c>
      <c r="C78" s="46">
        <v>60000000</v>
      </c>
      <c r="D78" s="46">
        <v>60000000</v>
      </c>
      <c r="E78" s="46"/>
      <c r="F78" s="46"/>
    </row>
    <row r="79" spans="1:6" ht="24" customHeight="1">
      <c r="A79" s="43" t="s">
        <v>29</v>
      </c>
      <c r="B79" s="44" t="s">
        <v>4</v>
      </c>
      <c r="C79" s="46">
        <v>29000000</v>
      </c>
      <c r="D79" s="46">
        <v>29000000</v>
      </c>
      <c r="E79" s="46"/>
      <c r="F79" s="46"/>
    </row>
    <row r="80" spans="1:6" ht="24" customHeight="1">
      <c r="A80" s="43" t="s">
        <v>30</v>
      </c>
      <c r="B80" s="44" t="s">
        <v>75</v>
      </c>
      <c r="C80" s="46">
        <v>20000000</v>
      </c>
      <c r="D80" s="46">
        <v>20000000</v>
      </c>
      <c r="E80" s="46"/>
      <c r="F80" s="46"/>
    </row>
    <row r="81" spans="1:6" ht="24" customHeight="1">
      <c r="A81" s="43" t="s">
        <v>31</v>
      </c>
      <c r="B81" s="44" t="s">
        <v>79</v>
      </c>
      <c r="C81" s="46">
        <v>50000000</v>
      </c>
      <c r="D81" s="46">
        <v>50000000</v>
      </c>
      <c r="E81" s="46"/>
      <c r="F81" s="46"/>
    </row>
    <row r="82" spans="1:6" ht="39.75" customHeight="1">
      <c r="A82" s="43" t="s">
        <v>32</v>
      </c>
      <c r="B82" s="44" t="s">
        <v>76</v>
      </c>
      <c r="C82" s="46">
        <v>60000000</v>
      </c>
      <c r="D82" s="46">
        <v>60000000</v>
      </c>
      <c r="E82" s="46"/>
      <c r="F82" s="46"/>
    </row>
    <row r="83" spans="1:6" ht="39.75" customHeight="1">
      <c r="A83" s="43" t="s">
        <v>33</v>
      </c>
      <c r="B83" s="44" t="s">
        <v>77</v>
      </c>
      <c r="C83" s="46">
        <v>150000000</v>
      </c>
      <c r="D83" s="46">
        <v>150000000</v>
      </c>
      <c r="E83" s="46"/>
      <c r="F83" s="46"/>
    </row>
    <row r="84" spans="1:6" ht="39.75" customHeight="1">
      <c r="A84" s="43" t="s">
        <v>34</v>
      </c>
      <c r="B84" s="44" t="s">
        <v>78</v>
      </c>
      <c r="C84" s="46">
        <v>90000000</v>
      </c>
      <c r="D84" s="46">
        <v>90000000</v>
      </c>
      <c r="E84" s="46"/>
      <c r="F84" s="46"/>
    </row>
    <row r="85" spans="1:6" ht="30" customHeight="1">
      <c r="A85" s="9" t="s">
        <v>16</v>
      </c>
      <c r="B85" s="23" t="s">
        <v>97</v>
      </c>
      <c r="C85" s="24">
        <f>C86+C89+C96</f>
        <v>9652000000</v>
      </c>
      <c r="D85" s="24">
        <f>D86+D89+D96</f>
        <v>9652000000</v>
      </c>
      <c r="E85" s="24"/>
      <c r="F85" s="24"/>
    </row>
    <row r="86" spans="1:6" ht="38.25" customHeight="1">
      <c r="A86" s="10">
        <v>1</v>
      </c>
      <c r="B86" s="4" t="s">
        <v>98</v>
      </c>
      <c r="C86" s="16">
        <f>C88</f>
        <v>7752000000</v>
      </c>
      <c r="D86" s="16">
        <f>D88</f>
        <v>7752000000</v>
      </c>
      <c r="E86" s="36"/>
      <c r="F86" s="36"/>
    </row>
    <row r="87" spans="1:6" ht="24" customHeight="1" hidden="1">
      <c r="A87" s="10">
        <v>1</v>
      </c>
      <c r="B87" s="12" t="s">
        <v>87</v>
      </c>
      <c r="C87" s="16"/>
      <c r="D87" s="16"/>
      <c r="E87" s="36"/>
      <c r="F87" s="36"/>
    </row>
    <row r="88" spans="1:6" ht="24" customHeight="1">
      <c r="A88" s="13" t="s">
        <v>10</v>
      </c>
      <c r="B88" s="14" t="s">
        <v>81</v>
      </c>
      <c r="C88" s="15">
        <v>7752000000</v>
      </c>
      <c r="D88" s="15">
        <v>7752000000</v>
      </c>
      <c r="E88" s="46"/>
      <c r="F88" s="46"/>
    </row>
    <row r="89" spans="1:6" s="3" customFormat="1" ht="35.25" customHeight="1">
      <c r="A89" s="40">
        <v>2</v>
      </c>
      <c r="B89" s="4" t="s">
        <v>100</v>
      </c>
      <c r="C89" s="41">
        <f>SUM(C90:C94)</f>
        <v>1900000000</v>
      </c>
      <c r="D89" s="41">
        <f>SUM(D90:D94)</f>
        <v>1900000000</v>
      </c>
      <c r="E89" s="42"/>
      <c r="F89" s="42"/>
    </row>
    <row r="90" spans="1:6" s="3" customFormat="1" ht="35.25" customHeight="1">
      <c r="A90" s="47" t="s">
        <v>12</v>
      </c>
      <c r="B90" s="14" t="s">
        <v>82</v>
      </c>
      <c r="C90" s="15">
        <v>200000000</v>
      </c>
      <c r="D90" s="15">
        <v>200000000</v>
      </c>
      <c r="E90" s="42"/>
      <c r="F90" s="42"/>
    </row>
    <row r="91" spans="1:6" ht="35.25" customHeight="1">
      <c r="A91" s="13" t="s">
        <v>19</v>
      </c>
      <c r="B91" s="14" t="s">
        <v>83</v>
      </c>
      <c r="C91" s="15">
        <v>300000000</v>
      </c>
      <c r="D91" s="15">
        <v>300000000</v>
      </c>
      <c r="E91" s="46"/>
      <c r="F91" s="46"/>
    </row>
    <row r="92" spans="1:6" ht="35.25" customHeight="1">
      <c r="A92" s="13" t="s">
        <v>20</v>
      </c>
      <c r="B92" s="14" t="s">
        <v>84</v>
      </c>
      <c r="C92" s="15">
        <v>100000000</v>
      </c>
      <c r="D92" s="15">
        <v>100000000</v>
      </c>
      <c r="E92" s="46"/>
      <c r="F92" s="46"/>
    </row>
    <row r="93" spans="1:6" ht="35.25" customHeight="1">
      <c r="A93" s="13" t="s">
        <v>29</v>
      </c>
      <c r="B93" s="14" t="s">
        <v>85</v>
      </c>
      <c r="C93" s="15">
        <v>300000000</v>
      </c>
      <c r="D93" s="15">
        <v>300000000</v>
      </c>
      <c r="E93" s="46"/>
      <c r="F93" s="46"/>
    </row>
    <row r="94" spans="1:6" ht="35.25" customHeight="1">
      <c r="A94" s="13" t="s">
        <v>30</v>
      </c>
      <c r="B94" s="14" t="s">
        <v>99</v>
      </c>
      <c r="C94" s="15">
        <v>1000000000</v>
      </c>
      <c r="D94" s="15">
        <v>1000000000</v>
      </c>
      <c r="E94" s="46"/>
      <c r="F94" s="46"/>
    </row>
    <row r="95" spans="1:6" ht="35.25" customHeight="1" hidden="1">
      <c r="A95" s="40">
        <v>3</v>
      </c>
      <c r="B95" s="4" t="s">
        <v>101</v>
      </c>
      <c r="C95" s="15"/>
      <c r="D95" s="15"/>
      <c r="E95" s="46"/>
      <c r="F95" s="46"/>
    </row>
    <row r="96" spans="1:6" ht="36.75" customHeight="1">
      <c r="A96" s="10">
        <v>3</v>
      </c>
      <c r="B96" s="11" t="s">
        <v>89</v>
      </c>
      <c r="C96" s="17">
        <f>C98+C99</f>
        <v>0</v>
      </c>
      <c r="D96" s="17">
        <v>0</v>
      </c>
      <c r="E96" s="38"/>
      <c r="F96" s="38"/>
    </row>
    <row r="97" spans="1:6" s="1" customFormat="1" ht="24.75" customHeight="1">
      <c r="A97" s="43" t="s">
        <v>12</v>
      </c>
      <c r="B97" s="44"/>
      <c r="C97" s="46"/>
      <c r="D97" s="46"/>
      <c r="E97" s="46"/>
      <c r="F97" s="46"/>
    </row>
    <row r="98" spans="1:6" ht="24" customHeight="1">
      <c r="A98" s="43"/>
      <c r="B98" s="9" t="s">
        <v>40</v>
      </c>
      <c r="C98" s="46"/>
      <c r="D98" s="39">
        <v>1062631</v>
      </c>
      <c r="E98" s="39" t="s">
        <v>92</v>
      </c>
      <c r="F98" s="39" t="s">
        <v>91</v>
      </c>
    </row>
    <row r="99" spans="1:6" ht="24" customHeight="1">
      <c r="A99" s="43"/>
      <c r="B99" s="9" t="s">
        <v>39</v>
      </c>
      <c r="C99" s="46"/>
      <c r="D99" s="39">
        <v>2411</v>
      </c>
      <c r="E99" s="39">
        <v>2411</v>
      </c>
      <c r="F99" s="39">
        <v>2411</v>
      </c>
    </row>
  </sheetData>
  <sheetProtection/>
  <mergeCells count="4">
    <mergeCell ref="E6:F6"/>
    <mergeCell ref="E3:F3"/>
    <mergeCell ref="A4:F4"/>
    <mergeCell ref="A5:F5"/>
  </mergeCells>
  <printOptions/>
  <pageMargins left="0.66" right="0.5" top="0.55" bottom="0.55" header="0.16" footer="0.3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ismail - [2010]</cp:lastModifiedBy>
  <cp:lastPrinted>2022-01-21T04:20:20Z</cp:lastPrinted>
  <dcterms:created xsi:type="dcterms:W3CDTF">2017-12-22T00:02:27Z</dcterms:created>
  <dcterms:modified xsi:type="dcterms:W3CDTF">2022-06-10T02:59:15Z</dcterms:modified>
  <cp:category/>
  <cp:version/>
  <cp:contentType/>
  <cp:contentStatus/>
</cp:coreProperties>
</file>